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network10.lan\dfs\FolderPrivateVW\spklmarkus.grimminge\Desktop\"/>
    </mc:Choice>
  </mc:AlternateContent>
  <bookViews>
    <workbookView xWindow="0" yWindow="0" windowWidth="19200" windowHeight="7730"/>
  </bookViews>
  <sheets>
    <sheet name="Stundenplan GS" sheetId="1" r:id="rId1"/>
  </sheets>
  <definedNames>
    <definedName name="_xlnm.Print_Area" localSheetId="0">'Stundenplan GS'!$A$1:$X$29</definedName>
  </definedNames>
  <calcPr calcId="162913"/>
</workbook>
</file>

<file path=xl/calcChain.xml><?xml version="1.0" encoding="utf-8"?>
<calcChain xmlns="http://schemas.openxmlformats.org/spreadsheetml/2006/main">
  <c r="AL23" i="1" l="1"/>
  <c r="AL20" i="1"/>
  <c r="AL17" i="1"/>
  <c r="AL14" i="1"/>
  <c r="AL11" i="1"/>
  <c r="AL8" i="1"/>
  <c r="AL5" i="1"/>
  <c r="AH23" i="1"/>
  <c r="AH20" i="1"/>
  <c r="AH17" i="1"/>
  <c r="AH14" i="1"/>
  <c r="AH11" i="1"/>
  <c r="AH8" i="1"/>
  <c r="AH5" i="1"/>
  <c r="AD23" i="1"/>
  <c r="AD20" i="1"/>
  <c r="AD17" i="1"/>
  <c r="AD14" i="1"/>
  <c r="AD11" i="1"/>
  <c r="AD8" i="1"/>
  <c r="AD5" i="1"/>
  <c r="Z23" i="1"/>
  <c r="Z20" i="1"/>
  <c r="Z17" i="1"/>
  <c r="Z5" i="1"/>
  <c r="Z8" i="1"/>
  <c r="Z11" i="1"/>
  <c r="Z14" i="1"/>
  <c r="AL22" i="1" l="1"/>
  <c r="AL19" i="1"/>
  <c r="AL16" i="1"/>
  <c r="AL13" i="1"/>
  <c r="AL10" i="1"/>
  <c r="AL7" i="1"/>
  <c r="AL4" i="1"/>
  <c r="AH22" i="1"/>
  <c r="AH19" i="1"/>
  <c r="AH16" i="1"/>
  <c r="AH13" i="1"/>
  <c r="AH10" i="1"/>
  <c r="AH7" i="1"/>
  <c r="AH4" i="1"/>
  <c r="AD22" i="1"/>
  <c r="Z22" i="1"/>
  <c r="AD19" i="1"/>
  <c r="AD16" i="1"/>
  <c r="AD13" i="1"/>
  <c r="AD10" i="1"/>
  <c r="AD4" i="1"/>
  <c r="Z4" i="1"/>
  <c r="AD7" i="1"/>
  <c r="Z19" i="1"/>
  <c r="Z16" i="1"/>
  <c r="Z13" i="1"/>
  <c r="Z10" i="1"/>
  <c r="Z7" i="1"/>
  <c r="AH27" i="1" l="1"/>
  <c r="AH26" i="1"/>
  <c r="AL27" i="1" l="1"/>
  <c r="AL26" i="1"/>
  <c r="AD27" i="1"/>
  <c r="AD26" i="1"/>
  <c r="Z27" i="1"/>
  <c r="AX23" i="1"/>
  <c r="AW23" i="1"/>
  <c r="AV23" i="1"/>
  <c r="AU23" i="1"/>
  <c r="AX20" i="1"/>
  <c r="AW20" i="1"/>
  <c r="AV20" i="1"/>
  <c r="AU20" i="1"/>
  <c r="AX17" i="1"/>
  <c r="AW17" i="1"/>
  <c r="AV17" i="1"/>
  <c r="AX14" i="1"/>
  <c r="AW14" i="1"/>
  <c r="AV14" i="1"/>
  <c r="AU14" i="1"/>
  <c r="AX11" i="1"/>
  <c r="AW11" i="1"/>
  <c r="AV11" i="1"/>
  <c r="AU11" i="1"/>
  <c r="AX8" i="1"/>
  <c r="AW8" i="1"/>
  <c r="AV8" i="1"/>
  <c r="AU8" i="1"/>
  <c r="AT23" i="1"/>
  <c r="AS23" i="1"/>
  <c r="AR23" i="1"/>
  <c r="AT20" i="1"/>
  <c r="AS20" i="1"/>
  <c r="AR20" i="1"/>
  <c r="AQ20" i="1"/>
  <c r="AT17" i="1"/>
  <c r="AS17" i="1"/>
  <c r="AR17" i="1"/>
  <c r="AT14" i="1"/>
  <c r="AS14" i="1"/>
  <c r="AR14" i="1"/>
  <c r="AQ14" i="1"/>
  <c r="AT11" i="1"/>
  <c r="AS11" i="1"/>
  <c r="AR11" i="1"/>
  <c r="AQ11" i="1"/>
  <c r="AT8" i="1"/>
  <c r="AS8" i="1"/>
  <c r="AR8" i="1"/>
  <c r="AQ8" i="1"/>
  <c r="AX5" i="1"/>
  <c r="AW5" i="1"/>
  <c r="AV5" i="1"/>
  <c r="AT5" i="1"/>
  <c r="AS5" i="1"/>
  <c r="AR5" i="1"/>
  <c r="AP27" i="1" l="1"/>
  <c r="W29" i="1" s="1"/>
  <c r="AX25" i="1"/>
  <c r="AW25" i="1"/>
  <c r="AV25" i="1"/>
  <c r="S2" i="1" l="1"/>
  <c r="L8" i="1"/>
  <c r="P8" i="1"/>
  <c r="T8" i="1"/>
  <c r="X8" i="1"/>
  <c r="AN8" i="1" s="1"/>
  <c r="AA8" i="1"/>
  <c r="AB8" i="1"/>
  <c r="AC8" i="1"/>
  <c r="AE8" i="1"/>
  <c r="AF8" i="1"/>
  <c r="AG8" i="1"/>
  <c r="AI8" i="1"/>
  <c r="AJ8" i="1"/>
  <c r="AK8" i="1"/>
  <c r="AM8" i="1"/>
  <c r="AO8" i="1"/>
  <c r="L11" i="1"/>
  <c r="P11" i="1"/>
  <c r="T11" i="1"/>
  <c r="X11" i="1"/>
  <c r="AN11" i="1" s="1"/>
  <c r="AA11" i="1"/>
  <c r="AB11" i="1"/>
  <c r="AC11" i="1"/>
  <c r="AE11" i="1"/>
  <c r="AF11" i="1"/>
  <c r="AG11" i="1"/>
  <c r="AI11" i="1"/>
  <c r="AJ11" i="1"/>
  <c r="AK11" i="1"/>
  <c r="AM11" i="1"/>
  <c r="AO11" i="1"/>
  <c r="L14" i="1"/>
  <c r="P14" i="1"/>
  <c r="T14" i="1"/>
  <c r="X14" i="1"/>
  <c r="AA14" i="1"/>
  <c r="AB14" i="1"/>
  <c r="AC14" i="1"/>
  <c r="AE14" i="1"/>
  <c r="AF14" i="1"/>
  <c r="AG14" i="1"/>
  <c r="AI14" i="1"/>
  <c r="AJ14" i="1"/>
  <c r="AK14" i="1"/>
  <c r="AM14" i="1"/>
  <c r="AN14" i="1"/>
  <c r="AO14" i="1"/>
  <c r="L17" i="1"/>
  <c r="P17" i="1"/>
  <c r="T17" i="1"/>
  <c r="X17" i="1"/>
  <c r="AA17" i="1"/>
  <c r="AB17" i="1"/>
  <c r="AC17" i="1"/>
  <c r="AE17" i="1"/>
  <c r="AF17" i="1"/>
  <c r="AG17" i="1"/>
  <c r="AI17" i="1"/>
  <c r="AJ17" i="1"/>
  <c r="AK17" i="1"/>
  <c r="AM17" i="1"/>
  <c r="AN17" i="1"/>
  <c r="AO17" i="1"/>
  <c r="L20" i="1"/>
  <c r="P20" i="1"/>
  <c r="T20" i="1"/>
  <c r="X20" i="1"/>
  <c r="AA20" i="1"/>
  <c r="AB20" i="1"/>
  <c r="AC20" i="1"/>
  <c r="AE20" i="1"/>
  <c r="AF20" i="1"/>
  <c r="AG20" i="1"/>
  <c r="AI20" i="1"/>
  <c r="AJ20" i="1"/>
  <c r="AK20" i="1"/>
  <c r="AM20" i="1"/>
  <c r="AN20" i="1"/>
  <c r="AO20" i="1"/>
  <c r="L23" i="1"/>
  <c r="P23" i="1"/>
  <c r="AG23" i="1" s="1"/>
  <c r="T23" i="1"/>
  <c r="AI23" i="1" s="1"/>
  <c r="X23" i="1"/>
  <c r="AA23" i="1"/>
  <c r="AB23" i="1"/>
  <c r="AC23" i="1"/>
  <c r="AE23" i="1"/>
  <c r="AF23" i="1"/>
  <c r="AJ23" i="1"/>
  <c r="AK23" i="1"/>
  <c r="AM23" i="1"/>
  <c r="AO23" i="1"/>
  <c r="AO5" i="1"/>
  <c r="AM5" i="1"/>
  <c r="AK5" i="1"/>
  <c r="AJ5" i="1"/>
  <c r="AI5" i="1"/>
  <c r="AF5" i="1"/>
  <c r="AE5" i="1"/>
  <c r="X5" i="1"/>
  <c r="AN5" i="1" s="1"/>
  <c r="T5" i="1"/>
  <c r="P5" i="1"/>
  <c r="AG5" i="1" s="1"/>
  <c r="L5" i="1"/>
  <c r="AB5" i="1"/>
  <c r="Z26" i="1" l="1"/>
  <c r="AP26" i="1" s="1"/>
  <c r="U29" i="1" s="1"/>
  <c r="AQ23" i="1"/>
  <c r="AU17" i="1"/>
  <c r="AQ17" i="1"/>
  <c r="AC5" i="1"/>
  <c r="AC25" i="1" s="1"/>
  <c r="AU5" i="1"/>
  <c r="AQ5" i="1"/>
  <c r="AN23" i="1"/>
  <c r="AN25" i="1" s="1"/>
  <c r="AS25" i="1"/>
  <c r="AO25" i="1"/>
  <c r="AR25" i="1"/>
  <c r="AJ25" i="1"/>
  <c r="AM25" i="1"/>
  <c r="AG25" i="1"/>
  <c r="AE25" i="1"/>
  <c r="AB25" i="1"/>
  <c r="AK25" i="1"/>
  <c r="AI25" i="1"/>
  <c r="AF25" i="1"/>
  <c r="AA5" i="1"/>
  <c r="AA25" i="1" s="1"/>
  <c r="AQ25" i="1" l="1"/>
  <c r="AU25" i="1"/>
  <c r="AW30" i="1" s="1"/>
  <c r="AT32" i="1" s="1"/>
  <c r="W27" i="1" s="1"/>
  <c r="AT25" i="1"/>
  <c r="AE32" i="1"/>
  <c r="AE30" i="1"/>
  <c r="AK30" i="1" s="1"/>
  <c r="AS30" i="1" l="1"/>
  <c r="AS32" i="1" s="1"/>
  <c r="E26" i="1"/>
  <c r="I26" i="1"/>
  <c r="O26" i="1"/>
  <c r="AI34" i="1"/>
  <c r="Q26" i="1" s="1"/>
  <c r="AM32" i="1" l="1"/>
  <c r="U27" i="1"/>
</calcChain>
</file>

<file path=xl/sharedStrings.xml><?xml version="1.0" encoding="utf-8"?>
<sst xmlns="http://schemas.openxmlformats.org/spreadsheetml/2006/main" count="291" uniqueCount="66">
  <si>
    <t>eU</t>
  </si>
  <si>
    <t>:</t>
  </si>
  <si>
    <t>00</t>
  </si>
  <si>
    <t>Beginn</t>
  </si>
  <si>
    <t>Ende</t>
  </si>
  <si>
    <t>aU</t>
  </si>
  <si>
    <t>Ho</t>
  </si>
  <si>
    <t>Montag</t>
  </si>
  <si>
    <t>Dienstag</t>
  </si>
  <si>
    <t>Mittwoch</t>
  </si>
  <si>
    <t>Donnerstag</t>
  </si>
  <si>
    <t>Freitag</t>
  </si>
  <si>
    <t>-</t>
  </si>
  <si>
    <t>05</t>
  </si>
  <si>
    <t>10</t>
  </si>
  <si>
    <t>Name, Vorname</t>
  </si>
  <si>
    <t>Schule</t>
  </si>
  <si>
    <t>Datum</t>
  </si>
  <si>
    <t>Summe:</t>
  </si>
  <si>
    <t>Summe eU gesamt:</t>
  </si>
  <si>
    <t>min</t>
  </si>
  <si>
    <t>Summe eU+aU+Ho gesamt:</t>
  </si>
  <si>
    <t>Mo</t>
  </si>
  <si>
    <t>Mi</t>
  </si>
  <si>
    <t>Do</t>
  </si>
  <si>
    <t>Fr</t>
  </si>
  <si>
    <t>%</t>
  </si>
  <si>
    <t>eU gesamt:</t>
  </si>
  <si>
    <t>Abweichung eU vom Sollwert:</t>
  </si>
  <si>
    <t>Gesamt (eU+aU+Ho):</t>
  </si>
  <si>
    <t>Fächeranteil:</t>
  </si>
  <si>
    <t>600 min</t>
  </si>
  <si>
    <t>Sollwert (12*50):</t>
  </si>
  <si>
    <t>ca. 8</t>
  </si>
  <si>
    <t>ca. 4</t>
  </si>
  <si>
    <t>30</t>
  </si>
  <si>
    <t>15</t>
  </si>
  <si>
    <t>35</t>
  </si>
  <si>
    <t>55</t>
  </si>
  <si>
    <t>.-</t>
  </si>
  <si>
    <t>Mustermann, Karl</t>
  </si>
  <si>
    <t>GS - Pestalozzi</t>
  </si>
  <si>
    <t>GB</t>
  </si>
  <si>
    <t>Fach</t>
  </si>
  <si>
    <t>Summe GB gesamt:</t>
  </si>
  <si>
    <t>Anteil von GB an dem gesamten Unterricht:</t>
  </si>
  <si>
    <t>GB zu Fach in Stunden (ausgehend von 12):</t>
  </si>
  <si>
    <t>Gesamtabweichung (ausgehend von 600 min =12 Std. a 50 min):</t>
  </si>
  <si>
    <t>Sollwert(7*50):</t>
  </si>
  <si>
    <t>350 min</t>
  </si>
  <si>
    <t>Summe Fach gesamt:</t>
  </si>
  <si>
    <t>K-L</t>
  </si>
  <si>
    <t>O-P</t>
  </si>
  <si>
    <t>S-T</t>
  </si>
  <si>
    <t>W-X</t>
  </si>
  <si>
    <t>(Sollwert eU:  7*50 =350 min)</t>
  </si>
  <si>
    <t>Halbjahr</t>
  </si>
  <si>
    <t>1.</t>
  </si>
  <si>
    <t>Ausbildung</t>
  </si>
  <si>
    <t>Anhaltspunkt:</t>
  </si>
  <si>
    <t>Summe eU in GB:</t>
  </si>
  <si>
    <t>eU in Std.:</t>
  </si>
  <si>
    <t>eU in GB oder Fach</t>
  </si>
  <si>
    <t>Summe eU im Fach</t>
  </si>
  <si>
    <t>Unterschrift  Schulleitung</t>
  </si>
  <si>
    <t>BS-Leitung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</si>
</sst>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_ ;[Red]\-0\ "/>
  </numFmts>
  <fonts count="2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2" fillId="3" borderId="7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3" borderId="11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1" fontId="0" fillId="0" borderId="0" xfId="0" applyNumberFormat="1" applyBorder="1" applyProtection="1"/>
    <xf numFmtId="0" fontId="0" fillId="0" borderId="0" xfId="0" applyAlignment="1">
      <alignment horizontal="left" vertical="center"/>
    </xf>
    <xf numFmtId="1" fontId="4" fillId="0" borderId="0" xfId="0" applyNumberFormat="1" applyFont="1" applyBorder="1" applyAlignment="1" applyProtection="1">
      <alignment horizontal="right" vertical="center" shrinkToFit="1"/>
    </xf>
    <xf numFmtId="1" fontId="4" fillId="0" borderId="8" xfId="0" applyNumberFormat="1" applyFont="1" applyBorder="1" applyAlignment="1" applyProtection="1">
      <alignment horizontal="right" vertical="center" shrinkToFit="1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14" fontId="10" fillId="0" borderId="12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horizontal="right" vertical="center"/>
      <protection locked="0"/>
    </xf>
    <xf numFmtId="0" fontId="12" fillId="5" borderId="0" xfId="0" applyFont="1" applyFill="1" applyBorder="1"/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/>
    <xf numFmtId="0" fontId="13" fillId="4" borderId="0" xfId="0" applyFont="1" applyFill="1" applyBorder="1" applyAlignment="1">
      <alignment horizontal="center" vertical="top"/>
    </xf>
    <xf numFmtId="0" fontId="14" fillId="4" borderId="0" xfId="0" applyFont="1" applyFill="1" applyBorder="1" applyAlignment="1" applyProtection="1">
      <alignment vertical="center"/>
    </xf>
    <xf numFmtId="1" fontId="14" fillId="4" borderId="0" xfId="0" applyNumberFormat="1" applyFont="1" applyFill="1" applyBorder="1" applyAlignment="1" applyProtection="1">
      <alignment horizontal="right" vertical="center" shrinkToFit="1"/>
    </xf>
    <xf numFmtId="0" fontId="15" fillId="4" borderId="0" xfId="0" applyFont="1" applyFill="1" applyBorder="1" applyAlignment="1">
      <alignment horizontal="center" vertical="center" shrinkToFit="1"/>
    </xf>
    <xf numFmtId="165" fontId="13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left" vertical="center"/>
    </xf>
    <xf numFmtId="165" fontId="18" fillId="4" borderId="0" xfId="0" applyNumberFormat="1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/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right" vertical="center" shrinkToFit="1"/>
    </xf>
    <xf numFmtId="0" fontId="13" fillId="4" borderId="0" xfId="0" applyFont="1" applyFill="1" applyBorder="1" applyAlignment="1">
      <alignment wrapText="1"/>
    </xf>
    <xf numFmtId="165" fontId="17" fillId="4" borderId="0" xfId="0" applyNumberFormat="1" applyFont="1" applyFill="1" applyBorder="1" applyAlignment="1">
      <alignment horizontal="right" vertical="center" shrinkToFit="1"/>
    </xf>
    <xf numFmtId="0" fontId="13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2" fillId="0" borderId="8" xfId="1" applyNumberFormat="1" applyFont="1" applyFill="1" applyBorder="1" applyAlignment="1" applyProtection="1">
      <alignment horizontal="center" vertical="center"/>
      <protection locked="0"/>
    </xf>
    <xf numFmtId="49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0" fillId="0" borderId="0" xfId="0" applyBorder="1" applyAlignment="1">
      <alignment horizontal="center" vertical="top"/>
    </xf>
    <xf numFmtId="0" fontId="17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4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165" fontId="3" fillId="0" borderId="5" xfId="0" applyNumberFormat="1" applyFont="1" applyBorder="1" applyAlignment="1">
      <alignment horizontal="center" vertical="center" shrinkToFit="1"/>
    </xf>
  </cellXfs>
  <cellStyles count="2">
    <cellStyle name="Ausgabe" xfId="1" builtinId="21"/>
    <cellStyle name="Standard" xfId="0" builtinId="0"/>
  </cellStyles>
  <dxfs count="30">
    <dxf>
      <fill>
        <gradientFill degree="90">
          <stop position="0">
            <color rgb="FFFFC000"/>
          </stop>
          <stop position="1">
            <color theme="5" tint="0.4000061037018952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rgb="FFFFFF00"/>
          </stop>
          <stop position="1">
            <color theme="8" tint="-0.25098422193060094"/>
          </stop>
        </gradientFill>
      </fill>
      <border>
        <vertical/>
        <horizontal/>
      </border>
    </dxf>
    <dxf>
      <fill>
        <gradientFill degree="90">
          <stop position="0">
            <color rgb="FFFFFF0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8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theme="9" tint="-0.25098422193060094"/>
          </stop>
        </gradientFill>
      </fill>
    </dxf>
    <dxf>
      <fill>
        <patternFill>
          <bgColor theme="5" tint="0.39994506668294322"/>
        </patternFill>
      </fill>
    </dxf>
    <dxf>
      <fill>
        <patternFill patternType="lightHorizontal">
          <fgColor theme="0"/>
          <bgColor theme="5" tint="0.39994506668294322"/>
        </patternFill>
      </fill>
    </dxf>
    <dxf>
      <fill>
        <patternFill patternType="lightVertical">
          <fgColor theme="0"/>
          <bgColor theme="5" tint="0.39994506668294322"/>
        </patternFill>
      </fill>
    </dxf>
    <dxf>
      <fill>
        <patternFill patternType="lightDown">
          <fgColor theme="1"/>
          <bgColor theme="5" tint="0.39994506668294322"/>
        </patternFill>
      </fill>
    </dxf>
    <dxf>
      <fill>
        <patternFill patternType="lightUp">
          <fgColor theme="1"/>
          <bgColor theme="5" tint="0.39991454817346722"/>
        </patternFill>
      </fill>
    </dxf>
    <dxf>
      <fill>
        <patternFill>
          <bgColor rgb="FF00B0F0"/>
        </patternFill>
      </fill>
    </dxf>
    <dxf>
      <fill>
        <patternFill patternType="lightHorizontal">
          <fgColor theme="0"/>
          <bgColor rgb="FF00B0F0"/>
        </patternFill>
      </fill>
    </dxf>
    <dxf>
      <fill>
        <patternFill patternType="lightVertical">
          <fgColor theme="0"/>
          <bgColor rgb="FF00B0F0"/>
        </patternFill>
      </fill>
    </dxf>
    <dxf>
      <fill>
        <patternFill patternType="lightDown">
          <fgColor theme="1"/>
          <bgColor rgb="FF00B0F0"/>
        </patternFill>
      </fill>
    </dxf>
    <dxf>
      <fill>
        <patternFill patternType="lightUp">
          <fgColor theme="1"/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 patternType="lightHorizontal">
          <fgColor theme="0"/>
          <bgColor theme="9" tint="-0.24994659260841701"/>
        </patternFill>
      </fill>
    </dxf>
    <dxf>
      <fill>
        <patternFill patternType="lightVertical">
          <fgColor theme="0"/>
          <bgColor theme="9" tint="-0.24994659260841701"/>
        </patternFill>
      </fill>
    </dxf>
    <dxf>
      <fill>
        <patternFill patternType="lightDown">
          <fgColor theme="1"/>
          <bgColor theme="9" tint="-0.24994659260841701"/>
        </patternFill>
      </fill>
    </dxf>
    <dxf>
      <fill>
        <patternFill patternType="lightUp">
          <fgColor theme="1"/>
          <bgColor theme="9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Horizontal">
          <fgColor theme="0"/>
          <bgColor rgb="FFFFFF00"/>
        </patternFill>
      </fill>
    </dxf>
    <dxf>
      <fill>
        <patternFill patternType="lightVertical">
          <fgColor theme="0"/>
          <bgColor rgb="FFFFFF00"/>
        </patternFill>
      </fill>
    </dxf>
    <dxf>
      <fill>
        <patternFill patternType="lightDown">
          <fgColor theme="0" tint="-0.24994659260841701"/>
          <bgColor rgb="FFFFFF00"/>
        </patternFill>
      </fill>
    </dxf>
    <dxf>
      <fill>
        <patternFill patternType="lightUp">
          <fgColor theme="0" tint="-0.24994659260841701"/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  <color rgb="FFD99795"/>
      <color rgb="FF00FF00"/>
      <color rgb="FFFF0000"/>
      <color rgb="FFFFFF99"/>
      <color rgb="FFFFFF66"/>
      <color rgb="FFFFFF00"/>
      <color rgb="FFCCFF66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24</xdr:row>
      <xdr:rowOff>190500</xdr:rowOff>
    </xdr:from>
    <xdr:to>
      <xdr:col>9</xdr:col>
      <xdr:colOff>19050</xdr:colOff>
      <xdr:row>27</xdr:row>
      <xdr:rowOff>9525</xdr:rowOff>
    </xdr:to>
    <xdr:sp macro="" textlink="">
      <xdr:nvSpPr>
        <xdr:cNvPr id="44" name="Ellipse 43"/>
        <xdr:cNvSpPr/>
      </xdr:nvSpPr>
      <xdr:spPr>
        <a:xfrm>
          <a:off x="1781175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</xdr:row>
      <xdr:rowOff>169922</xdr:rowOff>
    </xdr:from>
    <xdr:to>
      <xdr:col>8</xdr:col>
      <xdr:colOff>57151</xdr:colOff>
      <xdr:row>5</xdr:row>
      <xdr:rowOff>41209</xdr:rowOff>
    </xdr:to>
    <xdr:sp macro="" textlink="">
      <xdr:nvSpPr>
        <xdr:cNvPr id="5" name="Abgerundetes Rechteck 4"/>
        <xdr:cNvSpPr/>
      </xdr:nvSpPr>
      <xdr:spPr>
        <a:xfrm>
          <a:off x="16422" y="678279"/>
          <a:ext cx="166211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46864</xdr:colOff>
      <xdr:row>2</xdr:row>
      <xdr:rowOff>159908</xdr:rowOff>
    </xdr:from>
    <xdr:to>
      <xdr:col>1</xdr:col>
      <xdr:colOff>25020</xdr:colOff>
      <xdr:row>4</xdr:row>
      <xdr:rowOff>7095</xdr:rowOff>
    </xdr:to>
    <xdr:sp macro="" textlink="">
      <xdr:nvSpPr>
        <xdr:cNvPr id="4" name="Ellipse 3"/>
        <xdr:cNvSpPr/>
      </xdr:nvSpPr>
      <xdr:spPr>
        <a:xfrm>
          <a:off x="46864" y="537624"/>
          <a:ext cx="253231" cy="249536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1</a:t>
          </a:r>
        </a:p>
      </xdr:txBody>
    </xdr:sp>
    <xdr:clientData/>
  </xdr:twoCellAnchor>
  <xdr:twoCellAnchor>
    <xdr:from>
      <xdr:col>8</xdr:col>
      <xdr:colOff>375986</xdr:colOff>
      <xdr:row>2</xdr:row>
      <xdr:rowOff>171236</xdr:rowOff>
    </xdr:from>
    <xdr:to>
      <xdr:col>12</xdr:col>
      <xdr:colOff>2979</xdr:colOff>
      <xdr:row>5</xdr:row>
      <xdr:rowOff>42523</xdr:rowOff>
    </xdr:to>
    <xdr:sp macro="" textlink="">
      <xdr:nvSpPr>
        <xdr:cNvPr id="6" name="Abgerundetes Rechteck 5"/>
        <xdr:cNvSpPr/>
      </xdr:nvSpPr>
      <xdr:spPr>
        <a:xfrm>
          <a:off x="1997376" y="679593"/>
          <a:ext cx="122697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</xdr:row>
      <xdr:rowOff>168603</xdr:rowOff>
    </xdr:from>
    <xdr:to>
      <xdr:col>16</xdr:col>
      <xdr:colOff>2980</xdr:colOff>
      <xdr:row>5</xdr:row>
      <xdr:rowOff>51026</xdr:rowOff>
    </xdr:to>
    <xdr:sp macro="" textlink="">
      <xdr:nvSpPr>
        <xdr:cNvPr id="13" name="Abgerundetes Rechteck 12"/>
        <xdr:cNvSpPr/>
      </xdr:nvSpPr>
      <xdr:spPr>
        <a:xfrm>
          <a:off x="4207292" y="542799"/>
          <a:ext cx="122153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</xdr:row>
      <xdr:rowOff>168603</xdr:rowOff>
    </xdr:from>
    <xdr:to>
      <xdr:col>20</xdr:col>
      <xdr:colOff>3518</xdr:colOff>
      <xdr:row>5</xdr:row>
      <xdr:rowOff>51026</xdr:rowOff>
    </xdr:to>
    <xdr:sp macro="" textlink="">
      <xdr:nvSpPr>
        <xdr:cNvPr id="15" name="Abgerundetes Rechteck 14"/>
        <xdr:cNvSpPr/>
      </xdr:nvSpPr>
      <xdr:spPr>
        <a:xfrm>
          <a:off x="5961630" y="542799"/>
          <a:ext cx="121965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</xdr:row>
      <xdr:rowOff>168603</xdr:rowOff>
    </xdr:from>
    <xdr:to>
      <xdr:col>24</xdr:col>
      <xdr:colOff>9071</xdr:colOff>
      <xdr:row>5</xdr:row>
      <xdr:rowOff>51026</xdr:rowOff>
    </xdr:to>
    <xdr:sp macro="" textlink="">
      <xdr:nvSpPr>
        <xdr:cNvPr id="17" name="Abgerundetes Rechteck 16"/>
        <xdr:cNvSpPr/>
      </xdr:nvSpPr>
      <xdr:spPr>
        <a:xfrm>
          <a:off x="8083211" y="667532"/>
          <a:ext cx="1314789" cy="54463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5</xdr:row>
      <xdr:rowOff>277257</xdr:rowOff>
    </xdr:from>
    <xdr:to>
      <xdr:col>8</xdr:col>
      <xdr:colOff>57151</xdr:colOff>
      <xdr:row>8</xdr:row>
      <xdr:rowOff>39131</xdr:rowOff>
    </xdr:to>
    <xdr:sp macro="" textlink="">
      <xdr:nvSpPr>
        <xdr:cNvPr id="192" name="Abgerundetes Rechteck 191"/>
        <xdr:cNvSpPr/>
      </xdr:nvSpPr>
      <xdr:spPr>
        <a:xfrm>
          <a:off x="16422" y="1306297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42102</xdr:colOff>
      <xdr:row>5</xdr:row>
      <xdr:rowOff>302783</xdr:rowOff>
    </xdr:from>
    <xdr:to>
      <xdr:col>1</xdr:col>
      <xdr:colOff>20258</xdr:colOff>
      <xdr:row>7</xdr:row>
      <xdr:rowOff>7096</xdr:rowOff>
    </xdr:to>
    <xdr:sp macro="" textlink="">
      <xdr:nvSpPr>
        <xdr:cNvPr id="193" name="Ellipse 192"/>
        <xdr:cNvSpPr/>
      </xdr:nvSpPr>
      <xdr:spPr>
        <a:xfrm>
          <a:off x="42102" y="1331483"/>
          <a:ext cx="254381" cy="256763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2</a:t>
          </a:r>
        </a:p>
      </xdr:txBody>
    </xdr:sp>
    <xdr:clientData/>
  </xdr:twoCellAnchor>
  <xdr:twoCellAnchor>
    <xdr:from>
      <xdr:col>8</xdr:col>
      <xdr:colOff>375986</xdr:colOff>
      <xdr:row>5</xdr:row>
      <xdr:rowOff>278571</xdr:rowOff>
    </xdr:from>
    <xdr:to>
      <xdr:col>12</xdr:col>
      <xdr:colOff>2979</xdr:colOff>
      <xdr:row>8</xdr:row>
      <xdr:rowOff>40445</xdr:rowOff>
    </xdr:to>
    <xdr:sp macro="" textlink="">
      <xdr:nvSpPr>
        <xdr:cNvPr id="194" name="Abgerundetes Rechteck 193"/>
        <xdr:cNvSpPr/>
      </xdr:nvSpPr>
      <xdr:spPr>
        <a:xfrm>
          <a:off x="2000339" y="1307611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5</xdr:row>
      <xdr:rowOff>278571</xdr:rowOff>
    </xdr:from>
    <xdr:to>
      <xdr:col>16</xdr:col>
      <xdr:colOff>2980</xdr:colOff>
      <xdr:row>8</xdr:row>
      <xdr:rowOff>40445</xdr:rowOff>
    </xdr:to>
    <xdr:sp macro="" textlink="">
      <xdr:nvSpPr>
        <xdr:cNvPr id="195" name="Abgerundetes Rechteck 194"/>
        <xdr:cNvSpPr/>
      </xdr:nvSpPr>
      <xdr:spPr>
        <a:xfrm>
          <a:off x="4207292" y="1307611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5</xdr:row>
      <xdr:rowOff>278571</xdr:rowOff>
    </xdr:from>
    <xdr:to>
      <xdr:col>20</xdr:col>
      <xdr:colOff>3518</xdr:colOff>
      <xdr:row>8</xdr:row>
      <xdr:rowOff>40445</xdr:rowOff>
    </xdr:to>
    <xdr:sp macro="" textlink="">
      <xdr:nvSpPr>
        <xdr:cNvPr id="196" name="Abgerundetes Rechteck 195"/>
        <xdr:cNvSpPr/>
      </xdr:nvSpPr>
      <xdr:spPr>
        <a:xfrm>
          <a:off x="5961630" y="1307611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5</xdr:row>
      <xdr:rowOff>278571</xdr:rowOff>
    </xdr:from>
    <xdr:to>
      <xdr:col>24</xdr:col>
      <xdr:colOff>9071</xdr:colOff>
      <xdr:row>8</xdr:row>
      <xdr:rowOff>40445</xdr:rowOff>
    </xdr:to>
    <xdr:sp macro="" textlink="">
      <xdr:nvSpPr>
        <xdr:cNvPr id="197" name="Abgerundetes Rechteck 196"/>
        <xdr:cNvSpPr/>
      </xdr:nvSpPr>
      <xdr:spPr>
        <a:xfrm>
          <a:off x="8083211" y="1439714"/>
          <a:ext cx="1314789" cy="551088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8</xdr:row>
      <xdr:rowOff>168775</xdr:rowOff>
    </xdr:from>
    <xdr:to>
      <xdr:col>8</xdr:col>
      <xdr:colOff>57151</xdr:colOff>
      <xdr:row>11</xdr:row>
      <xdr:rowOff>41206</xdr:rowOff>
    </xdr:to>
    <xdr:sp macro="" textlink="">
      <xdr:nvSpPr>
        <xdr:cNvPr id="198" name="Abgerundetes Rechteck 197"/>
        <xdr:cNvSpPr/>
      </xdr:nvSpPr>
      <xdr:spPr>
        <a:xfrm>
          <a:off x="16422" y="198873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8</xdr:row>
      <xdr:rowOff>198008</xdr:rowOff>
    </xdr:from>
    <xdr:to>
      <xdr:col>1</xdr:col>
      <xdr:colOff>15495</xdr:colOff>
      <xdr:row>10</xdr:row>
      <xdr:rowOff>9476</xdr:rowOff>
    </xdr:to>
    <xdr:sp macro="" textlink="">
      <xdr:nvSpPr>
        <xdr:cNvPr id="199" name="Ellipse 198"/>
        <xdr:cNvSpPr/>
      </xdr:nvSpPr>
      <xdr:spPr>
        <a:xfrm>
          <a:off x="37339" y="2017283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3</a:t>
          </a:r>
        </a:p>
      </xdr:txBody>
    </xdr:sp>
    <xdr:clientData/>
  </xdr:twoCellAnchor>
  <xdr:twoCellAnchor>
    <xdr:from>
      <xdr:col>8</xdr:col>
      <xdr:colOff>375986</xdr:colOff>
      <xdr:row>8</xdr:row>
      <xdr:rowOff>170089</xdr:rowOff>
    </xdr:from>
    <xdr:to>
      <xdr:col>12</xdr:col>
      <xdr:colOff>2979</xdr:colOff>
      <xdr:row>11</xdr:row>
      <xdr:rowOff>42520</xdr:rowOff>
    </xdr:to>
    <xdr:sp macro="" textlink="">
      <xdr:nvSpPr>
        <xdr:cNvPr id="200" name="Abgerundetes Rechteck 199"/>
        <xdr:cNvSpPr/>
      </xdr:nvSpPr>
      <xdr:spPr>
        <a:xfrm>
          <a:off x="2000339" y="199004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8</xdr:row>
      <xdr:rowOff>170089</xdr:rowOff>
    </xdr:from>
    <xdr:to>
      <xdr:col>16</xdr:col>
      <xdr:colOff>2980</xdr:colOff>
      <xdr:row>11</xdr:row>
      <xdr:rowOff>42520</xdr:rowOff>
    </xdr:to>
    <xdr:sp macro="" textlink="">
      <xdr:nvSpPr>
        <xdr:cNvPr id="201" name="Abgerundetes Rechteck 200"/>
        <xdr:cNvSpPr/>
      </xdr:nvSpPr>
      <xdr:spPr>
        <a:xfrm>
          <a:off x="4207292" y="199004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8</xdr:row>
      <xdr:rowOff>170089</xdr:rowOff>
    </xdr:from>
    <xdr:to>
      <xdr:col>20</xdr:col>
      <xdr:colOff>3518</xdr:colOff>
      <xdr:row>11</xdr:row>
      <xdr:rowOff>42520</xdr:rowOff>
    </xdr:to>
    <xdr:sp macro="" textlink="">
      <xdr:nvSpPr>
        <xdr:cNvPr id="202" name="Abgerundetes Rechteck 201"/>
        <xdr:cNvSpPr/>
      </xdr:nvSpPr>
      <xdr:spPr>
        <a:xfrm>
          <a:off x="5961630" y="199004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8</xdr:row>
      <xdr:rowOff>170089</xdr:rowOff>
    </xdr:from>
    <xdr:to>
      <xdr:col>24</xdr:col>
      <xdr:colOff>9071</xdr:colOff>
      <xdr:row>11</xdr:row>
      <xdr:rowOff>42520</xdr:rowOff>
    </xdr:to>
    <xdr:sp macro="" textlink="">
      <xdr:nvSpPr>
        <xdr:cNvPr id="203" name="Abgerundetes Rechteck 202"/>
        <xdr:cNvSpPr/>
      </xdr:nvSpPr>
      <xdr:spPr>
        <a:xfrm>
          <a:off x="8083211" y="2120446"/>
          <a:ext cx="1314789" cy="534645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11</xdr:row>
      <xdr:rowOff>168776</xdr:rowOff>
    </xdr:from>
    <xdr:to>
      <xdr:col>8</xdr:col>
      <xdr:colOff>57151</xdr:colOff>
      <xdr:row>14</xdr:row>
      <xdr:rowOff>41208</xdr:rowOff>
    </xdr:to>
    <xdr:sp macro="" textlink="">
      <xdr:nvSpPr>
        <xdr:cNvPr id="204" name="Abgerundetes Rechteck 203"/>
        <xdr:cNvSpPr/>
      </xdr:nvSpPr>
      <xdr:spPr>
        <a:xfrm>
          <a:off x="16422" y="2669089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11</xdr:row>
      <xdr:rowOff>193245</xdr:rowOff>
    </xdr:from>
    <xdr:to>
      <xdr:col>1</xdr:col>
      <xdr:colOff>15495</xdr:colOff>
      <xdr:row>13</xdr:row>
      <xdr:rowOff>4714</xdr:rowOff>
    </xdr:to>
    <xdr:sp macro="" textlink="">
      <xdr:nvSpPr>
        <xdr:cNvPr id="205" name="Ellipse 204"/>
        <xdr:cNvSpPr/>
      </xdr:nvSpPr>
      <xdr:spPr>
        <a:xfrm>
          <a:off x="37339" y="268879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4</a:t>
          </a:r>
        </a:p>
      </xdr:txBody>
    </xdr:sp>
    <xdr:clientData/>
  </xdr:twoCellAnchor>
  <xdr:twoCellAnchor>
    <xdr:from>
      <xdr:col>8</xdr:col>
      <xdr:colOff>375986</xdr:colOff>
      <xdr:row>11</xdr:row>
      <xdr:rowOff>170090</xdr:rowOff>
    </xdr:from>
    <xdr:to>
      <xdr:col>12</xdr:col>
      <xdr:colOff>2979</xdr:colOff>
      <xdr:row>14</xdr:row>
      <xdr:rowOff>42522</xdr:rowOff>
    </xdr:to>
    <xdr:sp macro="" textlink="">
      <xdr:nvSpPr>
        <xdr:cNvPr id="206" name="Abgerundetes Rechteck 205"/>
        <xdr:cNvSpPr/>
      </xdr:nvSpPr>
      <xdr:spPr>
        <a:xfrm>
          <a:off x="2000339" y="2670403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11</xdr:row>
      <xdr:rowOff>170090</xdr:rowOff>
    </xdr:from>
    <xdr:to>
      <xdr:col>16</xdr:col>
      <xdr:colOff>2980</xdr:colOff>
      <xdr:row>14</xdr:row>
      <xdr:rowOff>42522</xdr:rowOff>
    </xdr:to>
    <xdr:sp macro="" textlink="">
      <xdr:nvSpPr>
        <xdr:cNvPr id="207" name="Abgerundetes Rechteck 206"/>
        <xdr:cNvSpPr/>
      </xdr:nvSpPr>
      <xdr:spPr>
        <a:xfrm>
          <a:off x="4207292" y="2670403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11</xdr:row>
      <xdr:rowOff>170090</xdr:rowOff>
    </xdr:from>
    <xdr:to>
      <xdr:col>20</xdr:col>
      <xdr:colOff>3518</xdr:colOff>
      <xdr:row>14</xdr:row>
      <xdr:rowOff>42522</xdr:rowOff>
    </xdr:to>
    <xdr:sp macro="" textlink="">
      <xdr:nvSpPr>
        <xdr:cNvPr id="208" name="Abgerundetes Rechteck 207"/>
        <xdr:cNvSpPr/>
      </xdr:nvSpPr>
      <xdr:spPr>
        <a:xfrm>
          <a:off x="5961630" y="2670403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11</xdr:row>
      <xdr:rowOff>170090</xdr:rowOff>
    </xdr:from>
    <xdr:to>
      <xdr:col>24</xdr:col>
      <xdr:colOff>9071</xdr:colOff>
      <xdr:row>14</xdr:row>
      <xdr:rowOff>42522</xdr:rowOff>
    </xdr:to>
    <xdr:sp macro="" textlink="">
      <xdr:nvSpPr>
        <xdr:cNvPr id="209" name="Abgerundetes Rechteck 208"/>
        <xdr:cNvSpPr/>
      </xdr:nvSpPr>
      <xdr:spPr>
        <a:xfrm>
          <a:off x="8083211" y="2782661"/>
          <a:ext cx="1314789" cy="53464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14</xdr:row>
      <xdr:rowOff>168776</xdr:rowOff>
    </xdr:from>
    <xdr:to>
      <xdr:col>8</xdr:col>
      <xdr:colOff>57151</xdr:colOff>
      <xdr:row>17</xdr:row>
      <xdr:rowOff>41208</xdr:rowOff>
    </xdr:to>
    <xdr:sp macro="" textlink="">
      <xdr:nvSpPr>
        <xdr:cNvPr id="210" name="Abgerundetes Rechteck 209"/>
        <xdr:cNvSpPr/>
      </xdr:nvSpPr>
      <xdr:spPr>
        <a:xfrm>
          <a:off x="16422" y="3349446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42101</xdr:colOff>
      <xdr:row>14</xdr:row>
      <xdr:rowOff>193246</xdr:rowOff>
    </xdr:from>
    <xdr:to>
      <xdr:col>1</xdr:col>
      <xdr:colOff>20257</xdr:colOff>
      <xdr:row>16</xdr:row>
      <xdr:rowOff>4715</xdr:rowOff>
    </xdr:to>
    <xdr:sp macro="" textlink="">
      <xdr:nvSpPr>
        <xdr:cNvPr id="211" name="Ellipse 210"/>
        <xdr:cNvSpPr/>
      </xdr:nvSpPr>
      <xdr:spPr>
        <a:xfrm>
          <a:off x="42101" y="3365071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5</a:t>
          </a:r>
        </a:p>
      </xdr:txBody>
    </xdr:sp>
    <xdr:clientData/>
  </xdr:twoCellAnchor>
  <xdr:twoCellAnchor>
    <xdr:from>
      <xdr:col>8</xdr:col>
      <xdr:colOff>375986</xdr:colOff>
      <xdr:row>14</xdr:row>
      <xdr:rowOff>170090</xdr:rowOff>
    </xdr:from>
    <xdr:to>
      <xdr:col>12</xdr:col>
      <xdr:colOff>2979</xdr:colOff>
      <xdr:row>17</xdr:row>
      <xdr:rowOff>42522</xdr:rowOff>
    </xdr:to>
    <xdr:sp macro="" textlink="">
      <xdr:nvSpPr>
        <xdr:cNvPr id="212" name="Abgerundetes Rechteck 211"/>
        <xdr:cNvSpPr/>
      </xdr:nvSpPr>
      <xdr:spPr>
        <a:xfrm>
          <a:off x="2000339" y="3350760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14</xdr:row>
      <xdr:rowOff>170090</xdr:rowOff>
    </xdr:from>
    <xdr:to>
      <xdr:col>16</xdr:col>
      <xdr:colOff>2980</xdr:colOff>
      <xdr:row>17</xdr:row>
      <xdr:rowOff>42522</xdr:rowOff>
    </xdr:to>
    <xdr:sp macro="" textlink="">
      <xdr:nvSpPr>
        <xdr:cNvPr id="213" name="Abgerundetes Rechteck 212"/>
        <xdr:cNvSpPr/>
      </xdr:nvSpPr>
      <xdr:spPr>
        <a:xfrm>
          <a:off x="4207292" y="3350760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14</xdr:row>
      <xdr:rowOff>170090</xdr:rowOff>
    </xdr:from>
    <xdr:to>
      <xdr:col>20</xdr:col>
      <xdr:colOff>3518</xdr:colOff>
      <xdr:row>17</xdr:row>
      <xdr:rowOff>42522</xdr:rowOff>
    </xdr:to>
    <xdr:sp macro="" textlink="">
      <xdr:nvSpPr>
        <xdr:cNvPr id="214" name="Abgerundetes Rechteck 213"/>
        <xdr:cNvSpPr/>
      </xdr:nvSpPr>
      <xdr:spPr>
        <a:xfrm>
          <a:off x="5961630" y="3350760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14</xdr:row>
      <xdr:rowOff>170090</xdr:rowOff>
    </xdr:from>
    <xdr:to>
      <xdr:col>24</xdr:col>
      <xdr:colOff>9071</xdr:colOff>
      <xdr:row>17</xdr:row>
      <xdr:rowOff>42522</xdr:rowOff>
    </xdr:to>
    <xdr:sp macro="" textlink="">
      <xdr:nvSpPr>
        <xdr:cNvPr id="215" name="Abgerundetes Rechteck 214"/>
        <xdr:cNvSpPr/>
      </xdr:nvSpPr>
      <xdr:spPr>
        <a:xfrm>
          <a:off x="8083211" y="3444876"/>
          <a:ext cx="1314789" cy="534646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17</xdr:row>
      <xdr:rowOff>168776</xdr:rowOff>
    </xdr:from>
    <xdr:to>
      <xdr:col>8</xdr:col>
      <xdr:colOff>57151</xdr:colOff>
      <xdr:row>20</xdr:row>
      <xdr:rowOff>41208</xdr:rowOff>
    </xdr:to>
    <xdr:sp macro="" textlink="">
      <xdr:nvSpPr>
        <xdr:cNvPr id="216" name="Abgerundetes Rechteck 215"/>
        <xdr:cNvSpPr/>
      </xdr:nvSpPr>
      <xdr:spPr>
        <a:xfrm>
          <a:off x="16422" y="4029803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17</xdr:row>
      <xdr:rowOff>193245</xdr:rowOff>
    </xdr:from>
    <xdr:to>
      <xdr:col>1</xdr:col>
      <xdr:colOff>15495</xdr:colOff>
      <xdr:row>19</xdr:row>
      <xdr:rowOff>4714</xdr:rowOff>
    </xdr:to>
    <xdr:sp macro="" textlink="">
      <xdr:nvSpPr>
        <xdr:cNvPr id="217" name="Ellipse 216"/>
        <xdr:cNvSpPr/>
      </xdr:nvSpPr>
      <xdr:spPr>
        <a:xfrm>
          <a:off x="37339" y="404134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6</a:t>
          </a:r>
        </a:p>
      </xdr:txBody>
    </xdr:sp>
    <xdr:clientData/>
  </xdr:twoCellAnchor>
  <xdr:twoCellAnchor>
    <xdr:from>
      <xdr:col>8</xdr:col>
      <xdr:colOff>375986</xdr:colOff>
      <xdr:row>17</xdr:row>
      <xdr:rowOff>170090</xdr:rowOff>
    </xdr:from>
    <xdr:to>
      <xdr:col>12</xdr:col>
      <xdr:colOff>2979</xdr:colOff>
      <xdr:row>20</xdr:row>
      <xdr:rowOff>42522</xdr:rowOff>
    </xdr:to>
    <xdr:sp macro="" textlink="">
      <xdr:nvSpPr>
        <xdr:cNvPr id="218" name="Abgerundetes Rechteck 217"/>
        <xdr:cNvSpPr/>
      </xdr:nvSpPr>
      <xdr:spPr>
        <a:xfrm>
          <a:off x="2000339" y="4031117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17</xdr:row>
      <xdr:rowOff>170090</xdr:rowOff>
    </xdr:from>
    <xdr:to>
      <xdr:col>16</xdr:col>
      <xdr:colOff>2980</xdr:colOff>
      <xdr:row>20</xdr:row>
      <xdr:rowOff>42522</xdr:rowOff>
    </xdr:to>
    <xdr:sp macro="" textlink="">
      <xdr:nvSpPr>
        <xdr:cNvPr id="219" name="Abgerundetes Rechteck 218"/>
        <xdr:cNvSpPr/>
      </xdr:nvSpPr>
      <xdr:spPr>
        <a:xfrm>
          <a:off x="4207292" y="4031117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17</xdr:row>
      <xdr:rowOff>170090</xdr:rowOff>
    </xdr:from>
    <xdr:to>
      <xdr:col>20</xdr:col>
      <xdr:colOff>3518</xdr:colOff>
      <xdr:row>20</xdr:row>
      <xdr:rowOff>42522</xdr:rowOff>
    </xdr:to>
    <xdr:sp macro="" textlink="">
      <xdr:nvSpPr>
        <xdr:cNvPr id="220" name="Abgerundetes Rechteck 219"/>
        <xdr:cNvSpPr/>
      </xdr:nvSpPr>
      <xdr:spPr>
        <a:xfrm>
          <a:off x="5961630" y="4031117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17</xdr:row>
      <xdr:rowOff>170090</xdr:rowOff>
    </xdr:from>
    <xdr:to>
      <xdr:col>24</xdr:col>
      <xdr:colOff>9071</xdr:colOff>
      <xdr:row>20</xdr:row>
      <xdr:rowOff>42522</xdr:rowOff>
    </xdr:to>
    <xdr:sp macro="" textlink="">
      <xdr:nvSpPr>
        <xdr:cNvPr id="221" name="Abgerundetes Rechteck 220"/>
        <xdr:cNvSpPr/>
      </xdr:nvSpPr>
      <xdr:spPr>
        <a:xfrm>
          <a:off x="8083211" y="4107090"/>
          <a:ext cx="1314789" cy="534646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20</xdr:row>
      <xdr:rowOff>168776</xdr:rowOff>
    </xdr:from>
    <xdr:to>
      <xdr:col>8</xdr:col>
      <xdr:colOff>57151</xdr:colOff>
      <xdr:row>23</xdr:row>
      <xdr:rowOff>41208</xdr:rowOff>
    </xdr:to>
    <xdr:sp macro="" textlink="">
      <xdr:nvSpPr>
        <xdr:cNvPr id="222" name="Abgerundetes Rechteck 221"/>
        <xdr:cNvSpPr/>
      </xdr:nvSpPr>
      <xdr:spPr>
        <a:xfrm>
          <a:off x="16422" y="471016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20</xdr:row>
      <xdr:rowOff>193245</xdr:rowOff>
    </xdr:from>
    <xdr:to>
      <xdr:col>1</xdr:col>
      <xdr:colOff>15495</xdr:colOff>
      <xdr:row>22</xdr:row>
      <xdr:rowOff>4713</xdr:rowOff>
    </xdr:to>
    <xdr:sp macro="" textlink="">
      <xdr:nvSpPr>
        <xdr:cNvPr id="223" name="Ellipse 222"/>
        <xdr:cNvSpPr/>
      </xdr:nvSpPr>
      <xdr:spPr>
        <a:xfrm>
          <a:off x="37339" y="4717620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7</a:t>
          </a:r>
        </a:p>
      </xdr:txBody>
    </xdr:sp>
    <xdr:clientData/>
  </xdr:twoCellAnchor>
  <xdr:twoCellAnchor>
    <xdr:from>
      <xdr:col>8</xdr:col>
      <xdr:colOff>375986</xdr:colOff>
      <xdr:row>20</xdr:row>
      <xdr:rowOff>170090</xdr:rowOff>
    </xdr:from>
    <xdr:to>
      <xdr:col>12</xdr:col>
      <xdr:colOff>2979</xdr:colOff>
      <xdr:row>23</xdr:row>
      <xdr:rowOff>42522</xdr:rowOff>
    </xdr:to>
    <xdr:sp macro="" textlink="">
      <xdr:nvSpPr>
        <xdr:cNvPr id="224" name="Abgerundetes Rechteck 223"/>
        <xdr:cNvSpPr/>
      </xdr:nvSpPr>
      <xdr:spPr>
        <a:xfrm>
          <a:off x="2000339" y="471147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20</xdr:row>
      <xdr:rowOff>170090</xdr:rowOff>
    </xdr:from>
    <xdr:to>
      <xdr:col>16</xdr:col>
      <xdr:colOff>2980</xdr:colOff>
      <xdr:row>23</xdr:row>
      <xdr:rowOff>42522</xdr:rowOff>
    </xdr:to>
    <xdr:sp macro="" textlink="">
      <xdr:nvSpPr>
        <xdr:cNvPr id="225" name="Abgerundetes Rechteck 224"/>
        <xdr:cNvSpPr/>
      </xdr:nvSpPr>
      <xdr:spPr>
        <a:xfrm>
          <a:off x="4207292" y="471147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20</xdr:row>
      <xdr:rowOff>170090</xdr:rowOff>
    </xdr:from>
    <xdr:to>
      <xdr:col>20</xdr:col>
      <xdr:colOff>3518</xdr:colOff>
      <xdr:row>23</xdr:row>
      <xdr:rowOff>42522</xdr:rowOff>
    </xdr:to>
    <xdr:sp macro="" textlink="">
      <xdr:nvSpPr>
        <xdr:cNvPr id="226" name="Abgerundetes Rechteck 225"/>
        <xdr:cNvSpPr/>
      </xdr:nvSpPr>
      <xdr:spPr>
        <a:xfrm>
          <a:off x="5961630" y="471147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20</xdr:row>
      <xdr:rowOff>170090</xdr:rowOff>
    </xdr:from>
    <xdr:to>
      <xdr:col>24</xdr:col>
      <xdr:colOff>9071</xdr:colOff>
      <xdr:row>23</xdr:row>
      <xdr:rowOff>42522</xdr:rowOff>
    </xdr:to>
    <xdr:sp macro="" textlink="">
      <xdr:nvSpPr>
        <xdr:cNvPr id="227" name="Abgerundetes Rechteck 226"/>
        <xdr:cNvSpPr/>
      </xdr:nvSpPr>
      <xdr:spPr>
        <a:xfrm>
          <a:off x="8083211" y="4769304"/>
          <a:ext cx="1314789" cy="53464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76200</xdr:colOff>
      <xdr:row>24</xdr:row>
      <xdr:rowOff>190500</xdr:rowOff>
    </xdr:from>
    <xdr:to>
      <xdr:col>16</xdr:col>
      <xdr:colOff>514350</xdr:colOff>
      <xdr:row>27</xdr:row>
      <xdr:rowOff>9525</xdr:rowOff>
    </xdr:to>
    <xdr:sp macro="" textlink="">
      <xdr:nvSpPr>
        <xdr:cNvPr id="45" name="Ellipse 44"/>
        <xdr:cNvSpPr/>
      </xdr:nvSpPr>
      <xdr:spPr>
        <a:xfrm>
          <a:off x="5924550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F36"/>
  <sheetViews>
    <sheetView showGridLines="0" showRowColHeaders="0" tabSelected="1" showRuler="0" view="pageBreakPreview" zoomScale="110" zoomScaleNormal="70" zoomScaleSheetLayoutView="110" zoomScalePageLayoutView="90" workbookViewId="0">
      <selection activeCell="R5" sqref="R5:S5"/>
    </sheetView>
  </sheetViews>
  <sheetFormatPr baseColWidth="10" defaultRowHeight="14.5" x14ac:dyDescent="0.35"/>
  <cols>
    <col min="1" max="1" width="4.08984375" customWidth="1"/>
    <col min="2" max="2" width="3.6328125" customWidth="1"/>
    <col min="3" max="3" width="1.90625" customWidth="1"/>
    <col min="4" max="4" width="3.6328125" customWidth="1"/>
    <col min="5" max="5" width="1.6328125" customWidth="1"/>
    <col min="6" max="6" width="3.6328125" customWidth="1"/>
    <col min="7" max="7" width="1.90625" customWidth="1"/>
    <col min="8" max="8" width="3.6328125" customWidth="1"/>
    <col min="9" max="9" width="6.1796875" customWidth="1"/>
    <col min="10" max="10" width="4" customWidth="1"/>
    <col min="11" max="11" width="9.90625" customWidth="1"/>
    <col min="12" max="12" width="3.90625" customWidth="1"/>
    <col min="13" max="13" width="15.54296875" customWidth="1"/>
    <col min="14" max="14" width="4" customWidth="1"/>
    <col min="15" max="15" width="9.90625" customWidth="1"/>
    <col min="16" max="16" width="3.90625" customWidth="1"/>
    <col min="17" max="17" width="8.6328125" customWidth="1"/>
    <col min="18" max="18" width="4" customWidth="1"/>
    <col min="19" max="19" width="9.90625" customWidth="1"/>
    <col min="20" max="20" width="3.90625" customWidth="1"/>
    <col min="21" max="21" width="8.6328125" customWidth="1"/>
    <col min="22" max="22" width="4" customWidth="1"/>
    <col min="23" max="23" width="9.90625" customWidth="1"/>
    <col min="24" max="24" width="3.90625" customWidth="1"/>
    <col min="25" max="25" width="3.90625" style="27" customWidth="1"/>
    <col min="26" max="26" width="16.08984375" style="27" customWidth="1"/>
    <col min="27" max="29" width="5.6328125" style="27" customWidth="1"/>
    <col min="30" max="30" width="8.90625" style="27" customWidth="1"/>
    <col min="31" max="33" width="5.6328125" style="27" customWidth="1"/>
    <col min="34" max="34" width="7.1796875" style="27" customWidth="1"/>
    <col min="35" max="37" width="5.6328125" style="27" customWidth="1"/>
    <col min="38" max="38" width="7.36328125" style="27" customWidth="1"/>
    <col min="39" max="46" width="5.6328125" style="27" customWidth="1"/>
    <col min="47" max="47" width="11.453125" style="26" customWidth="1"/>
    <col min="48" max="50" width="11.453125" style="26"/>
    <col min="51" max="51" width="11.453125" style="27"/>
    <col min="52" max="52" width="11.453125" style="25"/>
    <col min="53" max="84" width="10.90625" style="25"/>
  </cols>
  <sheetData>
    <row r="1" spans="1:51" ht="15" thickBot="1" x14ac:dyDescent="0.4">
      <c r="A1" s="12" t="s">
        <v>15</v>
      </c>
      <c r="D1" s="12"/>
      <c r="K1" s="16" t="s">
        <v>65</v>
      </c>
      <c r="M1" s="12" t="s">
        <v>16</v>
      </c>
      <c r="N1" s="66"/>
      <c r="O1" s="66"/>
      <c r="P1" s="73" t="s">
        <v>58</v>
      </c>
      <c r="Q1" s="73"/>
      <c r="S1" s="20" t="s">
        <v>17</v>
      </c>
      <c r="U1" s="74" t="s">
        <v>64</v>
      </c>
      <c r="V1" s="74"/>
      <c r="W1" s="74"/>
      <c r="X1" s="74"/>
      <c r="Y1" s="28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8"/>
      <c r="AV1" s="28"/>
      <c r="AW1" s="28"/>
      <c r="AX1" s="28"/>
      <c r="AY1" s="29"/>
    </row>
    <row r="2" spans="1:51" ht="24.75" customHeight="1" thickBot="1" x14ac:dyDescent="0.4">
      <c r="A2" s="63" t="s">
        <v>40</v>
      </c>
      <c r="B2" s="64"/>
      <c r="C2" s="64"/>
      <c r="D2" s="64"/>
      <c r="E2" s="64"/>
      <c r="F2" s="64"/>
      <c r="G2" s="64"/>
      <c r="H2" s="64"/>
      <c r="I2" s="64"/>
      <c r="J2" s="65"/>
      <c r="K2" s="21" t="s">
        <v>12</v>
      </c>
      <c r="L2" s="1"/>
      <c r="M2" s="70" t="s">
        <v>41</v>
      </c>
      <c r="N2" s="71"/>
      <c r="O2" s="72"/>
      <c r="P2" s="24" t="s">
        <v>57</v>
      </c>
      <c r="Q2" s="23" t="s">
        <v>56</v>
      </c>
      <c r="S2" s="22">
        <f ca="1">NOW()</f>
        <v>45172.648871759258</v>
      </c>
      <c r="U2" s="49"/>
      <c r="V2" s="75"/>
      <c r="W2" s="75"/>
      <c r="X2" s="50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 t="s">
        <v>51</v>
      </c>
      <c r="AR2" s="29" t="s">
        <v>52</v>
      </c>
      <c r="AS2" s="29" t="s">
        <v>53</v>
      </c>
      <c r="AT2" s="29" t="s">
        <v>54</v>
      </c>
      <c r="AU2" s="28" t="s">
        <v>51</v>
      </c>
      <c r="AV2" s="28" t="s">
        <v>52</v>
      </c>
      <c r="AW2" s="28" t="s">
        <v>53</v>
      </c>
      <c r="AX2" s="28" t="s">
        <v>54</v>
      </c>
      <c r="AY2" s="29"/>
    </row>
    <row r="3" spans="1:51" ht="17.149999999999999" customHeight="1" x14ac:dyDescent="0.35">
      <c r="A3" s="2"/>
      <c r="B3" s="2"/>
      <c r="C3" s="2"/>
      <c r="D3" s="2"/>
      <c r="E3" s="2"/>
      <c r="F3" s="2"/>
      <c r="G3" s="2"/>
      <c r="H3" s="2"/>
      <c r="I3" s="2"/>
      <c r="J3" s="69" t="s">
        <v>7</v>
      </c>
      <c r="K3" s="69"/>
      <c r="L3" s="69"/>
      <c r="M3" s="11" t="s">
        <v>8</v>
      </c>
      <c r="N3" s="68" t="s">
        <v>9</v>
      </c>
      <c r="O3" s="68"/>
      <c r="P3" s="68"/>
      <c r="R3" s="67" t="s">
        <v>10</v>
      </c>
      <c r="S3" s="67"/>
      <c r="T3" s="67"/>
      <c r="V3" s="59" t="s">
        <v>11</v>
      </c>
      <c r="W3" s="59"/>
      <c r="X3" s="59"/>
      <c r="Y3" s="30"/>
      <c r="Z3" s="28" t="s">
        <v>62</v>
      </c>
      <c r="AA3" s="48" t="s">
        <v>7</v>
      </c>
      <c r="AB3" s="48"/>
      <c r="AC3" s="48"/>
      <c r="AD3" s="29"/>
      <c r="AE3" s="48" t="s">
        <v>9</v>
      </c>
      <c r="AF3" s="48"/>
      <c r="AG3" s="48"/>
      <c r="AH3" s="29"/>
      <c r="AI3" s="29" t="s">
        <v>10</v>
      </c>
      <c r="AJ3" s="28"/>
      <c r="AK3" s="29"/>
      <c r="AL3" s="29"/>
      <c r="AM3" s="48" t="s">
        <v>11</v>
      </c>
      <c r="AN3" s="48"/>
      <c r="AO3" s="48"/>
      <c r="AP3" s="29"/>
      <c r="AQ3" s="28" t="s">
        <v>22</v>
      </c>
      <c r="AR3" s="28" t="s">
        <v>23</v>
      </c>
      <c r="AS3" s="28" t="s">
        <v>24</v>
      </c>
      <c r="AT3" s="28" t="s">
        <v>25</v>
      </c>
      <c r="AU3" s="28" t="s">
        <v>22</v>
      </c>
      <c r="AV3" s="28" t="s">
        <v>23</v>
      </c>
      <c r="AW3" s="28" t="s">
        <v>24</v>
      </c>
      <c r="AX3" s="28" t="s">
        <v>25</v>
      </c>
      <c r="AY3" s="29"/>
    </row>
    <row r="4" spans="1:51" ht="15.75" customHeight="1" x14ac:dyDescent="0.35">
      <c r="A4" s="2"/>
      <c r="B4" s="62" t="s">
        <v>3</v>
      </c>
      <c r="C4" s="62"/>
      <c r="D4" s="62"/>
      <c r="E4" s="2"/>
      <c r="F4" s="62" t="s">
        <v>4</v>
      </c>
      <c r="G4" s="62"/>
      <c r="H4" s="62"/>
      <c r="I4" s="2"/>
      <c r="J4" s="8" t="s">
        <v>12</v>
      </c>
      <c r="K4" s="7" t="s">
        <v>39</v>
      </c>
      <c r="L4" s="4"/>
      <c r="M4" s="3"/>
      <c r="N4" s="8" t="s">
        <v>12</v>
      </c>
      <c r="O4" s="7" t="s">
        <v>39</v>
      </c>
      <c r="P4" s="4"/>
      <c r="R4" s="8" t="s">
        <v>12</v>
      </c>
      <c r="S4" s="7" t="s">
        <v>39</v>
      </c>
      <c r="T4" s="4"/>
      <c r="V4" s="9" t="s">
        <v>12</v>
      </c>
      <c r="W4" s="10" t="s">
        <v>39</v>
      </c>
      <c r="X4" s="4"/>
      <c r="Y4" s="31"/>
      <c r="Z4" s="29" t="b">
        <f>IF(J4="eU",IF(K4="GB",L5,IF(K4="E/GB",L5/2,IF(K4="F/GB",L5/2,0))))</f>
        <v>0</v>
      </c>
      <c r="AA4" s="29" t="s">
        <v>0</v>
      </c>
      <c r="AB4" s="29" t="s">
        <v>5</v>
      </c>
      <c r="AC4" s="29" t="s">
        <v>6</v>
      </c>
      <c r="AD4" s="29" t="b">
        <f>IF(N4="eU",IF(O4="GB",P5,IF(O4="E/GB",P5/2,IF(O4="F/GB",P5/2,0))))</f>
        <v>0</v>
      </c>
      <c r="AE4" s="29" t="s">
        <v>0</v>
      </c>
      <c r="AF4" s="29" t="s">
        <v>5</v>
      </c>
      <c r="AG4" s="29" t="s">
        <v>6</v>
      </c>
      <c r="AH4" s="29" t="b">
        <f>IF(R4="eU",IF(S4="GB",T5,IF(S4="E/GB",T5/2,IF(S4="F/GB",T5/2,0))))</f>
        <v>0</v>
      </c>
      <c r="AI4" s="29" t="s">
        <v>0</v>
      </c>
      <c r="AJ4" s="29" t="s">
        <v>5</v>
      </c>
      <c r="AK4" s="29" t="s">
        <v>6</v>
      </c>
      <c r="AL4" s="29" t="b">
        <f>IF(V4="eU",IF(W4="GB",X5,IF(W4="E/GB",X5/2,IF(W4="F/GB",X5/2,0))))</f>
        <v>0</v>
      </c>
      <c r="AM4" s="29" t="s">
        <v>0</v>
      </c>
      <c r="AN4" s="29" t="s">
        <v>5</v>
      </c>
      <c r="AO4" s="29" t="s">
        <v>6</v>
      </c>
      <c r="AP4" s="29"/>
      <c r="AQ4" s="28" t="s">
        <v>42</v>
      </c>
      <c r="AR4" s="28" t="s">
        <v>42</v>
      </c>
      <c r="AS4" s="28" t="s">
        <v>42</v>
      </c>
      <c r="AT4" s="28" t="s">
        <v>42</v>
      </c>
      <c r="AU4" s="28" t="s">
        <v>43</v>
      </c>
      <c r="AV4" s="28" t="s">
        <v>43</v>
      </c>
      <c r="AW4" s="28" t="s">
        <v>43</v>
      </c>
      <c r="AX4" s="28" t="s">
        <v>43</v>
      </c>
      <c r="AY4" s="29"/>
    </row>
    <row r="5" spans="1:51" ht="19.5" customHeight="1" x14ac:dyDescent="0.45">
      <c r="A5" s="2"/>
      <c r="B5" s="18">
        <v>7</v>
      </c>
      <c r="C5" s="5" t="s">
        <v>1</v>
      </c>
      <c r="D5" s="19" t="s">
        <v>37</v>
      </c>
      <c r="E5" s="6"/>
      <c r="F5" s="18">
        <v>8</v>
      </c>
      <c r="G5" s="5" t="s">
        <v>1</v>
      </c>
      <c r="H5" s="19" t="s">
        <v>2</v>
      </c>
      <c r="I5" s="2"/>
      <c r="J5" s="53" t="s">
        <v>12</v>
      </c>
      <c r="K5" s="54"/>
      <c r="L5" s="17">
        <f>(F5*60+H5)-(B5*60+D5)</f>
        <v>25</v>
      </c>
      <c r="M5" s="3"/>
      <c r="N5" s="53" t="s">
        <v>12</v>
      </c>
      <c r="O5" s="54"/>
      <c r="P5" s="17">
        <f>(F5*60+H5)-(B5*60+D5)</f>
        <v>25</v>
      </c>
      <c r="R5" s="53" t="s">
        <v>12</v>
      </c>
      <c r="S5" s="54"/>
      <c r="T5" s="17">
        <f>(F5*60+H5)-(B5*60+D5)</f>
        <v>25</v>
      </c>
      <c r="V5" s="53" t="s">
        <v>12</v>
      </c>
      <c r="W5" s="54"/>
      <c r="X5" s="17">
        <f>(F5*60+H5)-(B5*60+D5)</f>
        <v>25</v>
      </c>
      <c r="Y5" s="32"/>
      <c r="Z5" s="29">
        <f>IF(J4="eU",IF(K4&lt;&gt;"GB",IF(K4&lt;&gt;".-",IF(K4="E/GB",L5/2,IF(K4="F/GB",L5/2,L5)))),0)</f>
        <v>0</v>
      </c>
      <c r="AA5" s="29">
        <f>IF(J4="eU",L5,0)</f>
        <v>0</v>
      </c>
      <c r="AB5" s="29">
        <f>IF(J4="aU",L5,0)</f>
        <v>0</v>
      </c>
      <c r="AC5" s="29">
        <f>IF(J4="Ho",L5,0)</f>
        <v>0</v>
      </c>
      <c r="AD5" s="29">
        <f>IF(N4="eU",IF(O4&lt;&gt;"GB",IF(O4&lt;&gt;".-",IF(O4="E/GB",P5/2,IF(O4="F/GB",P5/2,P5)))),0)</f>
        <v>0</v>
      </c>
      <c r="AE5" s="29">
        <f>IF(N4="eU",P5,0)</f>
        <v>0</v>
      </c>
      <c r="AF5" s="29">
        <f>IF(N4="aU",P5,0)</f>
        <v>0</v>
      </c>
      <c r="AG5" s="29">
        <f>IF(N4="Ho",P5,0)</f>
        <v>0</v>
      </c>
      <c r="AH5" s="29">
        <f>IF(R4="eU",IF(S4&lt;&gt;"GB",IF(S4&lt;&gt;".-",IF(S4="E/GB",T5/2,IF(S4="F/GB",T5/2,T5)))),0)</f>
        <v>0</v>
      </c>
      <c r="AI5" s="29">
        <f>IF(R4="eU",T5,0)</f>
        <v>0</v>
      </c>
      <c r="AJ5" s="29">
        <f>IF(R4="aU",T5,0)</f>
        <v>0</v>
      </c>
      <c r="AK5" s="29">
        <f>IF(R4="Ho",T5,0)</f>
        <v>0</v>
      </c>
      <c r="AL5" s="29">
        <f>IF(V4="eU",IF(W4&lt;&gt;"GB",IF(W4&lt;&gt;".-",IF(W4="E/GB",X5/2,IF(W4="F/GB",X5/2,X5)))),0)</f>
        <v>0</v>
      </c>
      <c r="AM5" s="29">
        <f>IF(V4="eU",X5,0)</f>
        <v>0</v>
      </c>
      <c r="AN5" s="29">
        <f>IF(V4="aU",X5,0)</f>
        <v>0</v>
      </c>
      <c r="AO5" s="29">
        <f>IF(V4="Ho",X5,0)</f>
        <v>0</v>
      </c>
      <c r="AP5" s="29"/>
      <c r="AQ5" s="29">
        <f>IF(K4="GB",L5,IF(K4="E/GB",L5/2,IF(K4="F/GB",L5/2,0)))</f>
        <v>0</v>
      </c>
      <c r="AR5" s="29">
        <f>IF(O4="GB",P5,IF(O4="E/GB",P5/2,IF(O4="F/GB",P5/2,0)))</f>
        <v>0</v>
      </c>
      <c r="AS5" s="29">
        <f>IF(S4="GB",T5,IF(S4="E/GB",T5/2,IF(S4="F/GB",T5/2,0)))</f>
        <v>0</v>
      </c>
      <c r="AT5" s="29">
        <f>IF(W4="GB",X5,IF(W4="E/GB",X5/2,IF(W4="F/GB",X5/2,0)))</f>
        <v>0</v>
      </c>
      <c r="AU5" s="28">
        <f>IF(K4="E/GB",L5/2,IF(K4="F/GB",L5/2,IF(K4&lt;&gt;"GB",IF(K4&lt;&gt;".-",L5,0),0)))</f>
        <v>0</v>
      </c>
      <c r="AV5" s="28">
        <f>IF(O4="E/GB",P5/2,IF(O4="F/GB",P5/2,IF(O4&lt;&gt;"GB",IF(O4&lt;&gt;".-",P5,0),0)))</f>
        <v>0</v>
      </c>
      <c r="AW5" s="28">
        <f>IF(S4="E/GB",T5/2,IF(S4="F/GB",T5/2,IF(S4&lt;&gt;"GB",IF(S4&lt;&gt;".-",T5,0),0)))</f>
        <v>0</v>
      </c>
      <c r="AX5" s="28">
        <f>IF(W4="E/GB",X5/2,IF(W4="F/GB",X5/2,IF(W4&lt;&gt;"GB",IF(W4&lt;&gt;".-",X5,0),0)))</f>
        <v>0</v>
      </c>
      <c r="AY5" s="29"/>
    </row>
    <row r="6" spans="1:51" ht="25" customHeight="1" x14ac:dyDescent="0.35">
      <c r="A6" s="2"/>
      <c r="B6" s="2"/>
      <c r="C6" s="2"/>
      <c r="D6" s="2"/>
      <c r="E6" s="2"/>
      <c r="F6" s="2"/>
      <c r="G6" s="2"/>
      <c r="H6" s="2"/>
      <c r="I6" s="15"/>
      <c r="J6" s="2"/>
      <c r="K6" s="2"/>
      <c r="L6" s="2"/>
      <c r="M6" s="3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8"/>
      <c r="AV6" s="28"/>
      <c r="AW6" s="28"/>
      <c r="AX6" s="28"/>
      <c r="AY6" s="29"/>
    </row>
    <row r="7" spans="1:51" ht="18.5" x14ac:dyDescent="0.35">
      <c r="A7" s="2"/>
      <c r="B7" s="62" t="s">
        <v>3</v>
      </c>
      <c r="C7" s="62"/>
      <c r="D7" s="62"/>
      <c r="E7" s="2"/>
      <c r="F7" s="62" t="s">
        <v>4</v>
      </c>
      <c r="G7" s="62"/>
      <c r="H7" s="62"/>
      <c r="I7" s="2"/>
      <c r="J7" s="8" t="s">
        <v>12</v>
      </c>
      <c r="K7" s="7" t="s">
        <v>39</v>
      </c>
      <c r="L7" s="4"/>
      <c r="M7" s="3"/>
      <c r="N7" s="8" t="s">
        <v>12</v>
      </c>
      <c r="O7" s="7" t="s">
        <v>39</v>
      </c>
      <c r="P7" s="4"/>
      <c r="R7" s="8" t="s">
        <v>12</v>
      </c>
      <c r="S7" s="7" t="s">
        <v>39</v>
      </c>
      <c r="T7" s="4"/>
      <c r="V7" s="8" t="s">
        <v>12</v>
      </c>
      <c r="W7" s="7" t="s">
        <v>39</v>
      </c>
      <c r="X7" s="4"/>
      <c r="Y7" s="31"/>
      <c r="Z7" s="29" t="b">
        <f>IF(J7="eU",IF(K7="GB",L8,IF(K7="E/GB",L8/2,IF(K7="F/GB",L8/2,0))))</f>
        <v>0</v>
      </c>
      <c r="AA7" s="29" t="s">
        <v>0</v>
      </c>
      <c r="AB7" s="29" t="s">
        <v>5</v>
      </c>
      <c r="AC7" s="29" t="s">
        <v>6</v>
      </c>
      <c r="AD7" s="29" t="b">
        <f>IF(N7="eU",IF(O7="GB",P8,IF(O7="E/GB",P8/2,IF(O7="F/GB",P8/2,0))))</f>
        <v>0</v>
      </c>
      <c r="AE7" s="29" t="s">
        <v>0</v>
      </c>
      <c r="AF7" s="29" t="s">
        <v>5</v>
      </c>
      <c r="AG7" s="29" t="s">
        <v>6</v>
      </c>
      <c r="AH7" s="29" t="b">
        <f>IF(R7="eU",IF(S7="GB",T8,IF(S7="E/GB",T8/2,IF(S7="F/GB",T8/2,0))))</f>
        <v>0</v>
      </c>
      <c r="AI7" s="29" t="s">
        <v>0</v>
      </c>
      <c r="AJ7" s="29" t="s">
        <v>5</v>
      </c>
      <c r="AK7" s="29" t="s">
        <v>6</v>
      </c>
      <c r="AL7" s="29" t="b">
        <f>IF(V7="eU",IF(W7="GB",X8,IF(W7="E/GB",X8/2,IF(W7="F/GB",X8/2,0))))</f>
        <v>0</v>
      </c>
      <c r="AM7" s="29" t="s">
        <v>0</v>
      </c>
      <c r="AN7" s="29" t="s">
        <v>5</v>
      </c>
      <c r="AO7" s="29" t="s">
        <v>6</v>
      </c>
      <c r="AP7" s="29"/>
      <c r="AQ7" s="29"/>
      <c r="AR7" s="29"/>
      <c r="AS7" s="29"/>
      <c r="AT7" s="29"/>
      <c r="AU7" s="28"/>
      <c r="AV7" s="28"/>
      <c r="AW7" s="28"/>
      <c r="AX7" s="28"/>
      <c r="AY7" s="29"/>
    </row>
    <row r="8" spans="1:51" ht="18.5" x14ac:dyDescent="0.45">
      <c r="A8" s="2"/>
      <c r="B8" s="18">
        <v>8</v>
      </c>
      <c r="C8" s="5" t="s">
        <v>1</v>
      </c>
      <c r="D8" s="19" t="s">
        <v>2</v>
      </c>
      <c r="E8" s="6"/>
      <c r="F8" s="18">
        <v>9</v>
      </c>
      <c r="G8" s="5" t="s">
        <v>1</v>
      </c>
      <c r="H8" s="19" t="s">
        <v>13</v>
      </c>
      <c r="I8" s="2"/>
      <c r="J8" s="53" t="s">
        <v>12</v>
      </c>
      <c r="K8" s="54"/>
      <c r="L8" s="17">
        <f t="shared" ref="L8" si="0">(F8*60+H8)-(B8*60+D8)</f>
        <v>65</v>
      </c>
      <c r="M8" s="3"/>
      <c r="N8" s="53" t="s">
        <v>12</v>
      </c>
      <c r="O8" s="54"/>
      <c r="P8" s="17">
        <f t="shared" ref="P8" si="1">(F8*60+H8)-(B8*60+D8)</f>
        <v>65</v>
      </c>
      <c r="R8" s="53" t="s">
        <v>12</v>
      </c>
      <c r="S8" s="54"/>
      <c r="T8" s="17">
        <f t="shared" ref="T8" si="2">(F8*60+H8)-(B8*60+D8)</f>
        <v>65</v>
      </c>
      <c r="V8" s="53" t="s">
        <v>12</v>
      </c>
      <c r="W8" s="54"/>
      <c r="X8" s="17">
        <f t="shared" ref="X8" si="3">(F8*60+H8)-(B8*60+D8)</f>
        <v>65</v>
      </c>
      <c r="Y8" s="32"/>
      <c r="Z8" s="29">
        <f>IF(J7="eU",IF(K7&lt;&gt;"GB",IF(K7&lt;&gt;".-",IF(K7="E/GB",L8/2,IF(K7="F/GB",L8/2,L8)))),0)</f>
        <v>0</v>
      </c>
      <c r="AA8" s="29">
        <f t="shared" ref="AA8" si="4">IF(J7="eU",L8,0)</f>
        <v>0</v>
      </c>
      <c r="AB8" s="29">
        <f t="shared" ref="AB8" si="5">IF(J7="aU",L8,0)</f>
        <v>0</v>
      </c>
      <c r="AC8" s="29">
        <f t="shared" ref="AC8" si="6">IF(J7="Ho",L8,0)</f>
        <v>0</v>
      </c>
      <c r="AD8" s="29">
        <f>IF(N7="eU",IF(O7&lt;&gt;"GB",IF(O7&lt;&gt;".-",IF(O7="E/GB",P8/2,IF(O7="F/GB",P8/2,P8)))),0)</f>
        <v>0</v>
      </c>
      <c r="AE8" s="29">
        <f t="shared" ref="AE8" si="7">IF(N7="eU",P8,0)</f>
        <v>0</v>
      </c>
      <c r="AF8" s="29">
        <f t="shared" ref="AF8" si="8">IF(N7="aU",P8,0)</f>
        <v>0</v>
      </c>
      <c r="AG8" s="29">
        <f t="shared" ref="AG8" si="9">IF(N7="Ho",P8,0)</f>
        <v>0</v>
      </c>
      <c r="AH8" s="29">
        <f>IF(R7="eU",IF(S7&lt;&gt;"GB",IF(S7&lt;&gt;".-",IF(S7="E/GB",T8/2,IF(S7="F/GB",T8/2,T8)))),0)</f>
        <v>0</v>
      </c>
      <c r="AI8" s="29">
        <f t="shared" ref="AI8" si="10">IF(R7="eU",T8,0)</f>
        <v>0</v>
      </c>
      <c r="AJ8" s="29">
        <f t="shared" ref="AJ8" si="11">IF(R7="aU",T8,0)</f>
        <v>0</v>
      </c>
      <c r="AK8" s="29">
        <f t="shared" ref="AK8" si="12">IF(R7="Ho",T8,0)</f>
        <v>0</v>
      </c>
      <c r="AL8" s="29">
        <f>IF(V7="eU",IF(W7&lt;&gt;"GB",IF(W7&lt;&gt;".-",IF(W7="E/GB",X8/2,IF(W7="F/GB",X8/2,X8)))),0)</f>
        <v>0</v>
      </c>
      <c r="AM8" s="29">
        <f t="shared" ref="AM8" si="13">IF(V7="eU",X8,0)</f>
        <v>0</v>
      </c>
      <c r="AN8" s="29">
        <f t="shared" ref="AN8" si="14">IF(V7="aU",X8,0)</f>
        <v>0</v>
      </c>
      <c r="AO8" s="29">
        <f t="shared" ref="AO8" si="15">IF(V7="Ho",X8,0)</f>
        <v>0</v>
      </c>
      <c r="AP8" s="29"/>
      <c r="AQ8" s="29">
        <f>IF(K7="GB",L8,IF(K7="E/GB",L8/2,IF(K7="F/GB",L8/2,0)))</f>
        <v>0</v>
      </c>
      <c r="AR8" s="29">
        <f>IF(O7="GB",P8,IF(O7="E/GB",P8/2,IF(O7="F/GB",P8/2,0)))</f>
        <v>0</v>
      </c>
      <c r="AS8" s="29">
        <f>IF(S7="GB",T8,IF(S7="E/GB",T8/2,IF(S7="F/GB",T8/2,0)))</f>
        <v>0</v>
      </c>
      <c r="AT8" s="29">
        <f>IF(W7="GB",X8,IF(W7="E/GB",X8/2,IF(W7="F/GB",X8/2,0)))</f>
        <v>0</v>
      </c>
      <c r="AU8" s="28">
        <f>IF(K7="E/GB",L8/2,IF(K7="F/GB",L8/2,IF(K7&lt;&gt;"GB",IF(K7&lt;&gt;".-",L8,0),0)))</f>
        <v>0</v>
      </c>
      <c r="AV8" s="28">
        <f>IF(O7="E/GB",P8/2,IF(O7="F/GB",P8/2,IF(O7&lt;&gt;"GB",IF(O7&lt;&gt;".-",P8,0),0)))</f>
        <v>0</v>
      </c>
      <c r="AW8" s="28">
        <f>IF(S7="E/GB",T8/2,IF(S7="F/GB",T8/2,IF(S7&lt;&gt;"GB",IF(S7&lt;&gt;".-",T8,0),0)))</f>
        <v>0</v>
      </c>
      <c r="AX8" s="28">
        <f>IF(W7="E/GB",X8/2,IF(W7="F/GB",X8/2,IF(W7&lt;&gt;"GB",IF(W7&lt;&gt;".-",X8,0),0)))</f>
        <v>0</v>
      </c>
      <c r="AY8" s="29"/>
    </row>
    <row r="9" spans="1:5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8"/>
      <c r="AV9" s="28"/>
      <c r="AW9" s="28"/>
      <c r="AX9" s="28"/>
      <c r="AY9" s="29"/>
    </row>
    <row r="10" spans="1:51" ht="18.5" x14ac:dyDescent="0.35">
      <c r="A10" s="2"/>
      <c r="B10" s="62" t="s">
        <v>3</v>
      </c>
      <c r="C10" s="62"/>
      <c r="D10" s="62"/>
      <c r="E10" s="2"/>
      <c r="F10" s="62" t="s">
        <v>4</v>
      </c>
      <c r="G10" s="62"/>
      <c r="H10" s="62"/>
      <c r="I10" s="2"/>
      <c r="J10" s="8" t="s">
        <v>12</v>
      </c>
      <c r="K10" s="7" t="s">
        <v>39</v>
      </c>
      <c r="L10" s="4"/>
      <c r="M10" s="3"/>
      <c r="N10" s="8" t="s">
        <v>12</v>
      </c>
      <c r="O10" s="7" t="s">
        <v>39</v>
      </c>
      <c r="P10" s="4"/>
      <c r="R10" s="8" t="s">
        <v>12</v>
      </c>
      <c r="S10" s="7" t="s">
        <v>39</v>
      </c>
      <c r="T10" s="4"/>
      <c r="V10" s="8" t="s">
        <v>12</v>
      </c>
      <c r="W10" s="7" t="s">
        <v>39</v>
      </c>
      <c r="X10" s="4"/>
      <c r="Y10" s="31"/>
      <c r="Z10" s="29" t="b">
        <f>IF(J10="eU",IF(K10="GB",L11,IF(K10="E/GB",L11/2,IF(K10="F/GB",L11/2,0))))</f>
        <v>0</v>
      </c>
      <c r="AA10" s="29" t="s">
        <v>0</v>
      </c>
      <c r="AB10" s="29" t="s">
        <v>5</v>
      </c>
      <c r="AC10" s="29" t="s">
        <v>6</v>
      </c>
      <c r="AD10" s="29" t="b">
        <f>IF(N10="eU",IF(O10="GB",P11,IF(O10="E/GB",P11/2,IF(O10="F/GB",P11/2,0))))</f>
        <v>0</v>
      </c>
      <c r="AE10" s="29" t="s">
        <v>0</v>
      </c>
      <c r="AF10" s="29" t="s">
        <v>5</v>
      </c>
      <c r="AG10" s="29" t="s">
        <v>6</v>
      </c>
      <c r="AH10" s="29" t="b">
        <f>IF(R10="eU",IF(S10="GB",T11,IF(S10="E/GB",T11/2,IF(S10="F/GB",T11/2,0))))</f>
        <v>0</v>
      </c>
      <c r="AI10" s="29" t="s">
        <v>0</v>
      </c>
      <c r="AJ10" s="29" t="s">
        <v>5</v>
      </c>
      <c r="AK10" s="29" t="s">
        <v>6</v>
      </c>
      <c r="AL10" s="29" t="b">
        <f>IF(V10="eU",IF(W10="GB",X11,IF(W10="E/GB",X11/2,IF(W10="F/GB",X11/2,0))))</f>
        <v>0</v>
      </c>
      <c r="AM10" s="29" t="s">
        <v>0</v>
      </c>
      <c r="AN10" s="29" t="s">
        <v>5</v>
      </c>
      <c r="AO10" s="29" t="s">
        <v>6</v>
      </c>
      <c r="AP10" s="29"/>
      <c r="AQ10" s="29"/>
      <c r="AR10" s="29"/>
      <c r="AS10" s="29"/>
      <c r="AT10" s="29"/>
      <c r="AU10" s="28"/>
      <c r="AV10" s="28"/>
      <c r="AW10" s="28"/>
      <c r="AX10" s="28"/>
      <c r="AY10" s="29"/>
    </row>
    <row r="11" spans="1:51" ht="18.5" x14ac:dyDescent="0.45">
      <c r="A11" s="2"/>
      <c r="B11" s="18">
        <v>9</v>
      </c>
      <c r="C11" s="5" t="s">
        <v>1</v>
      </c>
      <c r="D11" s="19" t="s">
        <v>37</v>
      </c>
      <c r="E11" s="6"/>
      <c r="F11" s="18">
        <v>10</v>
      </c>
      <c r="G11" s="5" t="s">
        <v>1</v>
      </c>
      <c r="H11" s="19" t="s">
        <v>14</v>
      </c>
      <c r="I11" s="2"/>
      <c r="J11" s="53" t="s">
        <v>12</v>
      </c>
      <c r="K11" s="54"/>
      <c r="L11" s="17">
        <f t="shared" ref="L11" si="16">(F11*60+H11)-(B11*60+D11)</f>
        <v>35</v>
      </c>
      <c r="M11" s="3"/>
      <c r="N11" s="53" t="s">
        <v>12</v>
      </c>
      <c r="O11" s="54"/>
      <c r="P11" s="17">
        <f t="shared" ref="P11" si="17">(F11*60+H11)-(B11*60+D11)</f>
        <v>35</v>
      </c>
      <c r="R11" s="53" t="s">
        <v>12</v>
      </c>
      <c r="S11" s="54"/>
      <c r="T11" s="17">
        <f t="shared" ref="T11" si="18">(F11*60+H11)-(B11*60+D11)</f>
        <v>35</v>
      </c>
      <c r="V11" s="53" t="s">
        <v>12</v>
      </c>
      <c r="W11" s="54"/>
      <c r="X11" s="17">
        <f t="shared" ref="X11" si="19">(F11*60+H11)-(B11*60+D11)</f>
        <v>35</v>
      </c>
      <c r="Y11" s="32"/>
      <c r="Z11" s="29">
        <f>IF(J10="eU",IF(K10&lt;&gt;"GB",IF(K10&lt;&gt;".-",IF(K10="E/GB",L11/2,IF(K10="F/GB",L11/2,L11)))),0)</f>
        <v>0</v>
      </c>
      <c r="AA11" s="29">
        <f t="shared" ref="AA11" si="20">IF(J10="eU",L11,0)</f>
        <v>0</v>
      </c>
      <c r="AB11" s="29">
        <f t="shared" ref="AB11" si="21">IF(J10="aU",L11,0)</f>
        <v>0</v>
      </c>
      <c r="AC11" s="29">
        <f t="shared" ref="AC11" si="22">IF(J10="Ho",L11,0)</f>
        <v>0</v>
      </c>
      <c r="AD11" s="29">
        <f>IF(N10="eU",IF(O10&lt;&gt;"GB",IF(O10&lt;&gt;".-",IF(O10="E/GB",P11/2,IF(O10="F/GB",P11/2,P11)))),0)</f>
        <v>0</v>
      </c>
      <c r="AE11" s="29">
        <f t="shared" ref="AE11" si="23">IF(N10="eU",P11,0)</f>
        <v>0</v>
      </c>
      <c r="AF11" s="29">
        <f t="shared" ref="AF11" si="24">IF(N10="aU",P11,0)</f>
        <v>0</v>
      </c>
      <c r="AG11" s="29">
        <f t="shared" ref="AG11" si="25">IF(N10="Ho",P11,0)</f>
        <v>0</v>
      </c>
      <c r="AH11" s="29">
        <f>IF(R10="eU",IF(S10&lt;&gt;"GB",IF(S10&lt;&gt;".-",IF(S10="E/GB",T11/2,IF(S10="F/GB",T11/2,T11)))),0)</f>
        <v>0</v>
      </c>
      <c r="AI11" s="29">
        <f t="shared" ref="AI11" si="26">IF(R10="eU",T11,0)</f>
        <v>0</v>
      </c>
      <c r="AJ11" s="29">
        <f t="shared" ref="AJ11" si="27">IF(R10="aU",T11,0)</f>
        <v>0</v>
      </c>
      <c r="AK11" s="29">
        <f t="shared" ref="AK11" si="28">IF(R10="Ho",T11,0)</f>
        <v>0</v>
      </c>
      <c r="AL11" s="29">
        <f>IF(V10="eU",IF(W10&lt;&gt;"GB",IF(W10&lt;&gt;".-",IF(W10="E/GB",X11/2,IF(W10="F/GB",X11/2,X11)))),0)</f>
        <v>0</v>
      </c>
      <c r="AM11" s="29">
        <f t="shared" ref="AM11" si="29">IF(V10="eU",X11,0)</f>
        <v>0</v>
      </c>
      <c r="AN11" s="29">
        <f t="shared" ref="AN11" si="30">IF(V10="aU",X11,0)</f>
        <v>0</v>
      </c>
      <c r="AO11" s="29">
        <f t="shared" ref="AO11" si="31">IF(V10="Ho",X11,0)</f>
        <v>0</v>
      </c>
      <c r="AP11" s="29"/>
      <c r="AQ11" s="29">
        <f>IF(K10="GB",L11,IF(K10="E/GB",L11/2,IF(K10="F/GB",L11/2,0)))</f>
        <v>0</v>
      </c>
      <c r="AR11" s="29">
        <f>IF(O10="GB",P11,IF(O10="E/GB",P11/2,IF(O10="F/GB",P11/2,0)))</f>
        <v>0</v>
      </c>
      <c r="AS11" s="29">
        <f>IF(S10="GB",T11,IF(S10="E/GB",T11/2,IF(S10="F/GB",T11/2,0)))</f>
        <v>0</v>
      </c>
      <c r="AT11" s="29">
        <f>IF(W10="GB",X11,IF(W10="E/GB",X11/2,IF(W10="F/GB",X11/2,0)))</f>
        <v>0</v>
      </c>
      <c r="AU11" s="28">
        <f>IF(K10="E/GB",L11/2,IF(K10="F/GB",L11/2,IF(K10&lt;&gt;"GB",IF(K10&lt;&gt;".-",L11,0),0)))</f>
        <v>0</v>
      </c>
      <c r="AV11" s="28">
        <f>IF(O10="E/GB",P11/2,IF(O10="F/GB",P11/2,IF(O10&lt;&gt;"GB",IF(O10&lt;&gt;".-",P11,0),0)))</f>
        <v>0</v>
      </c>
      <c r="AW11" s="28">
        <f>IF(S10="E/GB",T11/2,IF(S10="F/GB",T11/2,IF(S10&lt;&gt;"GB",IF(S10&lt;&gt;".-",T11,0),0)))</f>
        <v>0</v>
      </c>
      <c r="AX11" s="28">
        <f>IF(W10="E/GB",X11/2,IF(W10="F/GB",X11/2,IF(W10&lt;&gt;"GB",IF(W10&lt;&gt;".-",X11,0),0)))</f>
        <v>0</v>
      </c>
      <c r="AY11" s="29"/>
    </row>
    <row r="12" spans="1:5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8"/>
      <c r="AV12" s="28"/>
      <c r="AW12" s="28"/>
      <c r="AX12" s="28"/>
      <c r="AY12" s="29"/>
    </row>
    <row r="13" spans="1:51" ht="18.5" x14ac:dyDescent="0.35">
      <c r="A13" s="2"/>
      <c r="B13" s="62" t="s">
        <v>3</v>
      </c>
      <c r="C13" s="62"/>
      <c r="D13" s="62"/>
      <c r="E13" s="2"/>
      <c r="F13" s="62" t="s">
        <v>4</v>
      </c>
      <c r="G13" s="62"/>
      <c r="H13" s="62"/>
      <c r="I13" s="2"/>
      <c r="J13" s="8" t="s">
        <v>12</v>
      </c>
      <c r="K13" s="7" t="s">
        <v>39</v>
      </c>
      <c r="L13" s="4"/>
      <c r="M13" s="3"/>
      <c r="N13" s="8" t="s">
        <v>12</v>
      </c>
      <c r="O13" s="7" t="s">
        <v>39</v>
      </c>
      <c r="P13" s="4"/>
      <c r="R13" s="8" t="s">
        <v>12</v>
      </c>
      <c r="S13" s="7" t="s">
        <v>39</v>
      </c>
      <c r="T13" s="4"/>
      <c r="V13" s="8" t="s">
        <v>12</v>
      </c>
      <c r="W13" s="7" t="s">
        <v>39</v>
      </c>
      <c r="X13" s="4"/>
      <c r="Y13" s="31"/>
      <c r="Z13" s="29" t="b">
        <f>IF(J13="eU",IF(K13="GB",L14,IF(K13="E/GB",L14/2,IF(K13="F/GB",L14/2,0))))</f>
        <v>0</v>
      </c>
      <c r="AA13" s="29" t="s">
        <v>0</v>
      </c>
      <c r="AB13" s="29" t="s">
        <v>5</v>
      </c>
      <c r="AC13" s="29" t="s">
        <v>6</v>
      </c>
      <c r="AD13" s="29" t="b">
        <f>IF(N13="eU",IF(O13="GB",P14,IF(O13="E/GB",P14/2,IF(O13="F/GB",P14/2,0))))</f>
        <v>0</v>
      </c>
      <c r="AE13" s="29" t="s">
        <v>0</v>
      </c>
      <c r="AF13" s="29" t="s">
        <v>5</v>
      </c>
      <c r="AG13" s="29" t="s">
        <v>6</v>
      </c>
      <c r="AH13" s="29" t="b">
        <f>IF(R13="eU",IF(S13="GB",T14,IF(S13="E/GB",T14/2,IF(S13="F/GB",T14/2,0))))</f>
        <v>0</v>
      </c>
      <c r="AI13" s="29" t="s">
        <v>0</v>
      </c>
      <c r="AJ13" s="29" t="s">
        <v>5</v>
      </c>
      <c r="AK13" s="29" t="s">
        <v>6</v>
      </c>
      <c r="AL13" s="29" t="b">
        <f>IF(V13="eU",IF(W13="GB",X14,IF(W13="E/GB",X14/2,IF(W13="F/GB",X14/2,0))))</f>
        <v>0</v>
      </c>
      <c r="AM13" s="29" t="s">
        <v>0</v>
      </c>
      <c r="AN13" s="29" t="s">
        <v>5</v>
      </c>
      <c r="AO13" s="29" t="s">
        <v>6</v>
      </c>
      <c r="AP13" s="29"/>
      <c r="AQ13" s="29"/>
      <c r="AR13" s="29"/>
      <c r="AS13" s="29"/>
      <c r="AT13" s="29"/>
      <c r="AU13" s="28"/>
      <c r="AV13" s="28"/>
      <c r="AW13" s="28"/>
      <c r="AX13" s="28"/>
      <c r="AY13" s="29"/>
    </row>
    <row r="14" spans="1:51" ht="18.5" x14ac:dyDescent="0.45">
      <c r="A14" s="2"/>
      <c r="B14" s="18">
        <v>10</v>
      </c>
      <c r="C14" s="5" t="s">
        <v>1</v>
      </c>
      <c r="D14" s="19" t="s">
        <v>14</v>
      </c>
      <c r="E14" s="6"/>
      <c r="F14" s="18">
        <v>10</v>
      </c>
      <c r="G14" s="5" t="s">
        <v>1</v>
      </c>
      <c r="H14" s="19" t="s">
        <v>38</v>
      </c>
      <c r="I14" s="2"/>
      <c r="J14" s="53" t="s">
        <v>12</v>
      </c>
      <c r="K14" s="54"/>
      <c r="L14" s="17">
        <f t="shared" ref="L14" si="32">(F14*60+H14)-(B14*60+D14)</f>
        <v>45</v>
      </c>
      <c r="M14" s="3"/>
      <c r="N14" s="53" t="s">
        <v>12</v>
      </c>
      <c r="O14" s="54"/>
      <c r="P14" s="17">
        <f t="shared" ref="P14" si="33">(F14*60+H14)-(B14*60+D14)</f>
        <v>45</v>
      </c>
      <c r="R14" s="53" t="s">
        <v>12</v>
      </c>
      <c r="S14" s="54"/>
      <c r="T14" s="17">
        <f t="shared" ref="T14" si="34">(F14*60+H14)-(B14*60+D14)</f>
        <v>45</v>
      </c>
      <c r="V14" s="53" t="s">
        <v>12</v>
      </c>
      <c r="W14" s="54"/>
      <c r="X14" s="17">
        <f t="shared" ref="X14" si="35">(F14*60+H14)-(B14*60+D14)</f>
        <v>45</v>
      </c>
      <c r="Y14" s="32"/>
      <c r="Z14" s="29">
        <f>IF(J13="eU",IF(K13&lt;&gt;"GB",IF(K13&lt;&gt;".-",IF(K13="E/GB",L14/2,IF(K13="F/GB",L14/2,L14)))),0)</f>
        <v>0</v>
      </c>
      <c r="AA14" s="29">
        <f t="shared" ref="AA14" si="36">IF(J13="eU",L14,0)</f>
        <v>0</v>
      </c>
      <c r="AB14" s="29">
        <f t="shared" ref="AB14" si="37">IF(J13="aU",L14,0)</f>
        <v>0</v>
      </c>
      <c r="AC14" s="29">
        <f t="shared" ref="AC14" si="38">IF(J13="Ho",L14,0)</f>
        <v>0</v>
      </c>
      <c r="AD14" s="29">
        <f>IF(N13="eU",IF(O13&lt;&gt;"GB",IF(O13&lt;&gt;".-",IF(O13="E/GB",P14/2,IF(O13="F/GB",P14/2,P14)))),0)</f>
        <v>0</v>
      </c>
      <c r="AE14" s="29">
        <f t="shared" ref="AE14" si="39">IF(N13="eU",P14,0)</f>
        <v>0</v>
      </c>
      <c r="AF14" s="29">
        <f t="shared" ref="AF14" si="40">IF(N13="aU",P14,0)</f>
        <v>0</v>
      </c>
      <c r="AG14" s="29">
        <f t="shared" ref="AG14" si="41">IF(N13="Ho",P14,0)</f>
        <v>0</v>
      </c>
      <c r="AH14" s="29">
        <f>IF(R13="eU",IF(S13&lt;&gt;"GB",IF(S13&lt;&gt;".-",IF(S13="E/GB",T14/2,IF(S13="F/GB",T14/2,T14)))),0)</f>
        <v>0</v>
      </c>
      <c r="AI14" s="29">
        <f t="shared" ref="AI14" si="42">IF(R13="eU",T14,0)</f>
        <v>0</v>
      </c>
      <c r="AJ14" s="29">
        <f t="shared" ref="AJ14" si="43">IF(R13="aU",T14,0)</f>
        <v>0</v>
      </c>
      <c r="AK14" s="29">
        <f t="shared" ref="AK14" si="44">IF(R13="Ho",T14,0)</f>
        <v>0</v>
      </c>
      <c r="AL14" s="29">
        <f>IF(V13="eU",IF(W13&lt;&gt;"GB",IF(W13&lt;&gt;".-",IF(W13="E/GB",X14/2,IF(W13="F/GB",X14/2,X14)))),0)</f>
        <v>0</v>
      </c>
      <c r="AM14" s="29">
        <f t="shared" ref="AM14" si="45">IF(V13="eU",X14,0)</f>
        <v>0</v>
      </c>
      <c r="AN14" s="29">
        <f t="shared" ref="AN14" si="46">IF(V13="aU",X14,0)</f>
        <v>0</v>
      </c>
      <c r="AO14" s="29">
        <f t="shared" ref="AO14" si="47">IF(V13="Ho",X14,0)</f>
        <v>0</v>
      </c>
      <c r="AP14" s="29"/>
      <c r="AQ14" s="29">
        <f>IF(K13="GB",L14,IF(K13="E/GB",L14/2,IF(K13="F/GB",L14/2,0)))</f>
        <v>0</v>
      </c>
      <c r="AR14" s="29">
        <f>IF(O13="GB",P14,IF(O13="E/GB",P14/2,IF(O13="F/GB",P14/2,0)))</f>
        <v>0</v>
      </c>
      <c r="AS14" s="29">
        <f>IF(S13="GB",T14,IF(S13="E/GB",T14/2,IF(S13="F/GB",T14/2,0)))</f>
        <v>0</v>
      </c>
      <c r="AT14" s="29">
        <f>IF(W13="GB",X14,IF(W13="E/GB",X14/2,IF(W13="F/GB",X14/2,0)))</f>
        <v>0</v>
      </c>
      <c r="AU14" s="28">
        <f>IF(K13="E/GB",L14/2,IF(K13="F/GB",L14/2,IF(K13&lt;&gt;"GB",IF(K13&lt;&gt;".-",L14,0),0)))</f>
        <v>0</v>
      </c>
      <c r="AV14" s="28">
        <f>IF(O13="E/GB",P14/2,IF(O13="F/GB",P14/2,IF(O13&lt;&gt;"GB",IF(O13&lt;&gt;".-",P14,0),0)))</f>
        <v>0</v>
      </c>
      <c r="AW14" s="28">
        <f>IF(S13="E/GB",T14/2,IF(S13="F/GB",T14/2,IF(S13&lt;&gt;"GB",IF(S13&lt;&gt;".-",T14,0),0)))</f>
        <v>0</v>
      </c>
      <c r="AX14" s="28">
        <f>IF(W13="E/GB",X14/2,IF(W13="F/GB",X14/2,IF(W13&lt;&gt;"GB",IF(W13&lt;&gt;".-",X14,0),0)))</f>
        <v>0</v>
      </c>
      <c r="AY14" s="29"/>
    </row>
    <row r="15" spans="1:5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8"/>
      <c r="AV15" s="28"/>
      <c r="AW15" s="28"/>
      <c r="AX15" s="28"/>
      <c r="AY15" s="29"/>
    </row>
    <row r="16" spans="1:51" ht="18.5" x14ac:dyDescent="0.35">
      <c r="A16" s="2"/>
      <c r="B16" s="62" t="s">
        <v>3</v>
      </c>
      <c r="C16" s="62"/>
      <c r="D16" s="62"/>
      <c r="E16" s="2"/>
      <c r="F16" s="62" t="s">
        <v>4</v>
      </c>
      <c r="G16" s="62"/>
      <c r="H16" s="62"/>
      <c r="I16" s="2"/>
      <c r="J16" s="8" t="s">
        <v>12</v>
      </c>
      <c r="K16" s="7" t="s">
        <v>39</v>
      </c>
      <c r="L16" s="4"/>
      <c r="M16" s="3"/>
      <c r="N16" s="8" t="s">
        <v>12</v>
      </c>
      <c r="O16" s="7" t="s">
        <v>39</v>
      </c>
      <c r="P16" s="4"/>
      <c r="R16" s="8" t="s">
        <v>12</v>
      </c>
      <c r="S16" s="7" t="s">
        <v>39</v>
      </c>
      <c r="T16" s="4"/>
      <c r="V16" s="8" t="s">
        <v>12</v>
      </c>
      <c r="W16" s="7" t="s">
        <v>39</v>
      </c>
      <c r="X16" s="4"/>
      <c r="Y16" s="31"/>
      <c r="Z16" s="29" t="b">
        <f>IF(J16="eU",IF(K16="GB",L17,IF(K16="E/GB",L17/2,IF(K16="F/GB",L17/2,0))))</f>
        <v>0</v>
      </c>
      <c r="AA16" s="29" t="s">
        <v>0</v>
      </c>
      <c r="AB16" s="29" t="s">
        <v>5</v>
      </c>
      <c r="AC16" s="29" t="s">
        <v>6</v>
      </c>
      <c r="AD16" s="29" t="b">
        <f>IF(N16="eU",IF(O16="GB",P17,IF(O16="E/GB",P17/2,IF(O16="F/GB",P17/2,0))))</f>
        <v>0</v>
      </c>
      <c r="AE16" s="29" t="s">
        <v>0</v>
      </c>
      <c r="AF16" s="29" t="s">
        <v>5</v>
      </c>
      <c r="AG16" s="29" t="s">
        <v>6</v>
      </c>
      <c r="AH16" s="29" t="b">
        <f>IF(R16="eU",IF(S16="GB",T17,IF(S16="E/GB",T17/2,IF(S16="F/GB",T17/2,0))))</f>
        <v>0</v>
      </c>
      <c r="AI16" s="29" t="s">
        <v>0</v>
      </c>
      <c r="AJ16" s="29" t="s">
        <v>5</v>
      </c>
      <c r="AK16" s="29" t="s">
        <v>6</v>
      </c>
      <c r="AL16" s="29" t="b">
        <f>IF(V16="eU",IF(W16="GB",X17,IF(W16="E/GB",X17/2,IF(W16="F/GB",X17/2,0))))</f>
        <v>0</v>
      </c>
      <c r="AM16" s="29" t="s">
        <v>0</v>
      </c>
      <c r="AN16" s="29" t="s">
        <v>5</v>
      </c>
      <c r="AO16" s="29" t="s">
        <v>6</v>
      </c>
      <c r="AP16" s="29"/>
      <c r="AQ16" s="29"/>
      <c r="AR16" s="29"/>
      <c r="AS16" s="29"/>
      <c r="AT16" s="29"/>
      <c r="AU16" s="28"/>
      <c r="AV16" s="28"/>
      <c r="AW16" s="28"/>
      <c r="AX16" s="28"/>
      <c r="AY16" s="29"/>
    </row>
    <row r="17" spans="1:51" ht="18.5" x14ac:dyDescent="0.45">
      <c r="A17" s="2"/>
      <c r="B17" s="18">
        <v>11</v>
      </c>
      <c r="C17" s="5" t="s">
        <v>1</v>
      </c>
      <c r="D17" s="19" t="s">
        <v>36</v>
      </c>
      <c r="E17" s="6"/>
      <c r="F17" s="18">
        <v>12</v>
      </c>
      <c r="G17" s="5" t="s">
        <v>1</v>
      </c>
      <c r="H17" s="19" t="s">
        <v>13</v>
      </c>
      <c r="I17" s="2"/>
      <c r="J17" s="53" t="s">
        <v>12</v>
      </c>
      <c r="K17" s="54"/>
      <c r="L17" s="17">
        <f t="shared" ref="L17" si="48">(F17*60+H17)-(B17*60+D17)</f>
        <v>50</v>
      </c>
      <c r="M17" s="3"/>
      <c r="N17" s="53" t="s">
        <v>12</v>
      </c>
      <c r="O17" s="54"/>
      <c r="P17" s="17">
        <f t="shared" ref="P17" si="49">(F17*60+H17)-(B17*60+D17)</f>
        <v>50</v>
      </c>
      <c r="R17" s="53" t="s">
        <v>12</v>
      </c>
      <c r="S17" s="54"/>
      <c r="T17" s="17">
        <f t="shared" ref="T17" si="50">(F17*60+H17)-(B17*60+D17)</f>
        <v>50</v>
      </c>
      <c r="V17" s="53" t="s">
        <v>12</v>
      </c>
      <c r="W17" s="54"/>
      <c r="X17" s="17">
        <f t="shared" ref="X17" si="51">(F17*60+H17)-(B17*60+D17)</f>
        <v>50</v>
      </c>
      <c r="Y17" s="32"/>
      <c r="Z17" s="29">
        <f>IF(J16="eU",IF(K16&lt;&gt;"GB",IF(K16&lt;&gt;".-",IF(K16="E/GB",L17/2,IF(K16="F/GB",L17/2,L17)))),0)</f>
        <v>0</v>
      </c>
      <c r="AA17" s="29">
        <f t="shared" ref="AA17" si="52">IF(J16="eU",L17,0)</f>
        <v>0</v>
      </c>
      <c r="AB17" s="29">
        <f t="shared" ref="AB17" si="53">IF(J16="aU",L17,0)</f>
        <v>0</v>
      </c>
      <c r="AC17" s="29">
        <f t="shared" ref="AC17" si="54">IF(J16="Ho",L17,0)</f>
        <v>0</v>
      </c>
      <c r="AD17" s="29">
        <f>IF(N16="eU",IF(O16&lt;&gt;"GB",IF(O16&lt;&gt;".-",IF(O16="E/GB",P17/2,IF(O16="F/GB",P17/2,P17)))),0)</f>
        <v>0</v>
      </c>
      <c r="AE17" s="29">
        <f t="shared" ref="AE17" si="55">IF(N16="eU",P17,0)</f>
        <v>0</v>
      </c>
      <c r="AF17" s="29">
        <f t="shared" ref="AF17" si="56">IF(N16="aU",P17,0)</f>
        <v>0</v>
      </c>
      <c r="AG17" s="29">
        <f t="shared" ref="AG17" si="57">IF(N16="Ho",P17,0)</f>
        <v>0</v>
      </c>
      <c r="AH17" s="29">
        <f>IF(R16="eU",IF(S16&lt;&gt;"GB",IF(S16&lt;&gt;".-",IF(S16="E/GB",T17/2,IF(S16="F/GB",T17/2,T17)))),0)</f>
        <v>0</v>
      </c>
      <c r="AI17" s="29">
        <f t="shared" ref="AI17" si="58">IF(R16="eU",T17,0)</f>
        <v>0</v>
      </c>
      <c r="AJ17" s="29">
        <f t="shared" ref="AJ17" si="59">IF(R16="aU",T17,0)</f>
        <v>0</v>
      </c>
      <c r="AK17" s="29">
        <f t="shared" ref="AK17" si="60">IF(R16="Ho",T17,0)</f>
        <v>0</v>
      </c>
      <c r="AL17" s="29">
        <f>IF(V16="eU",IF(W16&lt;&gt;"GB",IF(W16&lt;&gt;".-",IF(W16="E/GB",X17/2,IF(W16="F/GB",X17/2,X17)))),0)</f>
        <v>0</v>
      </c>
      <c r="AM17" s="29">
        <f t="shared" ref="AM17" si="61">IF(V16="eU",X17,0)</f>
        <v>0</v>
      </c>
      <c r="AN17" s="29">
        <f t="shared" ref="AN17" si="62">IF(V16="aU",X17,0)</f>
        <v>0</v>
      </c>
      <c r="AO17" s="29">
        <f t="shared" ref="AO17" si="63">IF(V16="Ho",X17,0)</f>
        <v>0</v>
      </c>
      <c r="AP17" s="29"/>
      <c r="AQ17" s="29">
        <f>IF(K16="GB",L17,IF(K16="E/GB",L17/2,IF(K16="F/GB",L17/2,0)))</f>
        <v>0</v>
      </c>
      <c r="AR17" s="29">
        <f>IF(O16="GB",P17,IF(O16="E/GB",P17/2,IF(O16="F/GB",P17/2,0)))</f>
        <v>0</v>
      </c>
      <c r="AS17" s="29">
        <f>IF(S16="GB",T17,IF(S16="E/GB",T17/2,IF(S16="F/GB",T17/2,0)))</f>
        <v>0</v>
      </c>
      <c r="AT17" s="29">
        <f>IF(W16="GB",X17,IF(W16="E/GB",X17/2,IF(W16="F/GB",X17/2,0)))</f>
        <v>0</v>
      </c>
      <c r="AU17" s="28">
        <f>IF(K16="E/GB",L17/2,IF(K16="F/GB",L17/2,IF(K16&lt;&gt;"GB",IF(K16&lt;&gt;".-",L17,0),0)))</f>
        <v>0</v>
      </c>
      <c r="AV17" s="28">
        <f>IF(O16="E/GB",P17/2,IF(O16="F/GB",P17/2,IF(O16&lt;&gt;"GB",IF(O16&lt;&gt;".-",P17,0),0)))</f>
        <v>0</v>
      </c>
      <c r="AW17" s="28">
        <f>IF(S16="E/GB",T17/2,IF(S16="F/GB",T17/2,IF(S16&lt;&gt;"GB",IF(S16&lt;&gt;".-",T17,0),0)))</f>
        <v>0</v>
      </c>
      <c r="AX17" s="28">
        <f>IF(W16="E/GB",X17/2,IF(W16="F/GB",X17/2,IF(W16&lt;&gt;"GB",IF(W16&lt;&gt;".-",X17,0),0)))</f>
        <v>0</v>
      </c>
      <c r="AY17" s="29"/>
    </row>
    <row r="18" spans="1:5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8"/>
      <c r="AV18" s="28"/>
      <c r="AW18" s="28"/>
      <c r="AX18" s="28"/>
      <c r="AY18" s="29"/>
    </row>
    <row r="19" spans="1:51" ht="18.5" x14ac:dyDescent="0.35">
      <c r="A19" s="2"/>
      <c r="B19" s="62" t="s">
        <v>3</v>
      </c>
      <c r="C19" s="62"/>
      <c r="D19" s="62"/>
      <c r="E19" s="2"/>
      <c r="F19" s="62" t="s">
        <v>4</v>
      </c>
      <c r="G19" s="62"/>
      <c r="H19" s="62"/>
      <c r="I19" s="2"/>
      <c r="J19" s="8" t="s">
        <v>12</v>
      </c>
      <c r="K19" s="7" t="s">
        <v>39</v>
      </c>
      <c r="L19" s="4"/>
      <c r="M19" s="3"/>
      <c r="N19" s="8" t="s">
        <v>12</v>
      </c>
      <c r="O19" s="7" t="s">
        <v>39</v>
      </c>
      <c r="P19" s="4"/>
      <c r="R19" s="8" t="s">
        <v>12</v>
      </c>
      <c r="S19" s="7" t="s">
        <v>39</v>
      </c>
      <c r="T19" s="4"/>
      <c r="V19" s="8" t="s">
        <v>12</v>
      </c>
      <c r="W19" s="7" t="s">
        <v>39</v>
      </c>
      <c r="X19" s="4"/>
      <c r="Y19" s="31"/>
      <c r="Z19" s="29" t="b">
        <f>IF(J19="eU",IF(K19="GB",L20,IF(K19="E/GB",L20/2,IF(K19="F/GB",L20/2,0))))</f>
        <v>0</v>
      </c>
      <c r="AA19" s="29" t="s">
        <v>0</v>
      </c>
      <c r="AB19" s="29" t="s">
        <v>5</v>
      </c>
      <c r="AC19" s="29" t="s">
        <v>6</v>
      </c>
      <c r="AD19" s="29" t="b">
        <f>IF(N19="eU",IF(O19="GB",P20,IF(O19="E/GB",P20/2,IF(O19="F/GB",P20/2,0))))</f>
        <v>0</v>
      </c>
      <c r="AE19" s="29" t="s">
        <v>0</v>
      </c>
      <c r="AF19" s="29" t="s">
        <v>5</v>
      </c>
      <c r="AG19" s="29" t="s">
        <v>6</v>
      </c>
      <c r="AH19" s="29" t="b">
        <f>IF(R19="eU",IF(S19="GB",T20,IF(S19="E/GB",T20/2,IF(S19="F/GB",T20/2,0))))</f>
        <v>0</v>
      </c>
      <c r="AI19" s="29" t="s">
        <v>0</v>
      </c>
      <c r="AJ19" s="29" t="s">
        <v>5</v>
      </c>
      <c r="AK19" s="29" t="s">
        <v>6</v>
      </c>
      <c r="AL19" s="29" t="b">
        <f>IF(V19="eU",IF(W19="GB",X20,IF(W19="E/GB",X20/2,IF(W19="F/GB",X20/2,0))))</f>
        <v>0</v>
      </c>
      <c r="AM19" s="29" t="s">
        <v>0</v>
      </c>
      <c r="AN19" s="29" t="s">
        <v>5</v>
      </c>
      <c r="AO19" s="29" t="s">
        <v>6</v>
      </c>
      <c r="AP19" s="29"/>
      <c r="AQ19" s="29"/>
      <c r="AR19" s="29"/>
      <c r="AS19" s="29"/>
      <c r="AT19" s="29"/>
      <c r="AU19" s="28"/>
      <c r="AV19" s="28"/>
      <c r="AW19" s="28"/>
      <c r="AX19" s="28"/>
      <c r="AY19" s="29"/>
    </row>
    <row r="20" spans="1:51" ht="18.5" x14ac:dyDescent="0.45">
      <c r="A20" s="2"/>
      <c r="B20" s="18">
        <v>13</v>
      </c>
      <c r="C20" s="5" t="s">
        <v>1</v>
      </c>
      <c r="D20" s="19" t="s">
        <v>35</v>
      </c>
      <c r="E20" s="6"/>
      <c r="F20" s="18">
        <v>14</v>
      </c>
      <c r="G20" s="5" t="s">
        <v>1</v>
      </c>
      <c r="H20" s="19" t="s">
        <v>13</v>
      </c>
      <c r="I20" s="2"/>
      <c r="J20" s="53" t="s">
        <v>12</v>
      </c>
      <c r="K20" s="54"/>
      <c r="L20" s="17">
        <f t="shared" ref="L20" si="64">(F20*60+H20)-(B20*60+D20)</f>
        <v>35</v>
      </c>
      <c r="M20" s="3"/>
      <c r="N20" s="53" t="s">
        <v>12</v>
      </c>
      <c r="O20" s="54"/>
      <c r="P20" s="17">
        <f t="shared" ref="P20" si="65">(F20*60+H20)-(B20*60+D20)</f>
        <v>35</v>
      </c>
      <c r="R20" s="53" t="s">
        <v>12</v>
      </c>
      <c r="S20" s="54"/>
      <c r="T20" s="17">
        <f t="shared" ref="T20" si="66">(F20*60+H20)-(B20*60+D20)</f>
        <v>35</v>
      </c>
      <c r="V20" s="53" t="s">
        <v>12</v>
      </c>
      <c r="W20" s="54"/>
      <c r="X20" s="17">
        <f t="shared" ref="X20" si="67">(F20*60+H20)-(B20*60+D20)</f>
        <v>35</v>
      </c>
      <c r="Y20" s="32"/>
      <c r="Z20" s="29">
        <f>IF(J19="eU",IF(K19&lt;&gt;"GB",IF(K19&lt;&gt;".-",IF(K19="E/GB",L20/2,IF(K19="F/GB",L20/2,L20)))),0)</f>
        <v>0</v>
      </c>
      <c r="AA20" s="29">
        <f t="shared" ref="AA20" si="68">IF(J19="eU",L20,0)</f>
        <v>0</v>
      </c>
      <c r="AB20" s="29">
        <f t="shared" ref="AB20" si="69">IF(J19="aU",L20,0)</f>
        <v>0</v>
      </c>
      <c r="AC20" s="29">
        <f t="shared" ref="AC20" si="70">IF(J19="Ho",L20,0)</f>
        <v>0</v>
      </c>
      <c r="AD20" s="29">
        <f>IF(N19="eU",IF(O19&lt;&gt;"GB",IF(O19&lt;&gt;".-",IF(O19="E/GB",P20/2,IF(O19="F/GB",P20/2,P20)))),0)</f>
        <v>0</v>
      </c>
      <c r="AE20" s="29">
        <f t="shared" ref="AE20" si="71">IF(N19="eU",P20,0)</f>
        <v>0</v>
      </c>
      <c r="AF20" s="29">
        <f t="shared" ref="AF20" si="72">IF(N19="aU",P20,0)</f>
        <v>0</v>
      </c>
      <c r="AG20" s="29">
        <f t="shared" ref="AG20" si="73">IF(N19="Ho",P20,0)</f>
        <v>0</v>
      </c>
      <c r="AH20" s="29">
        <f>IF(R19="eU",IF(S19&lt;&gt;"GB",IF(S19&lt;&gt;".-",IF(S19="E/GB",T20/2,IF(S19="F/GB",T20/2,T20)))),0)</f>
        <v>0</v>
      </c>
      <c r="AI20" s="29">
        <f t="shared" ref="AI20" si="74">IF(R19="eU",T20,0)</f>
        <v>0</v>
      </c>
      <c r="AJ20" s="29">
        <f t="shared" ref="AJ20" si="75">IF(R19="aU",T20,0)</f>
        <v>0</v>
      </c>
      <c r="AK20" s="29">
        <f t="shared" ref="AK20" si="76">IF(R19="Ho",T20,0)</f>
        <v>0</v>
      </c>
      <c r="AL20" s="29">
        <f>IF(V19="eU",IF(W19&lt;&gt;"GB",IF(W19&lt;&gt;".-",IF(W19="E/GB",X20/2,IF(W19="F/GB",X20/2,X20)))),0)</f>
        <v>0</v>
      </c>
      <c r="AM20" s="29">
        <f t="shared" ref="AM20" si="77">IF(V19="eU",X20,0)</f>
        <v>0</v>
      </c>
      <c r="AN20" s="29">
        <f t="shared" ref="AN20" si="78">IF(V19="aU",X20,0)</f>
        <v>0</v>
      </c>
      <c r="AO20" s="29">
        <f t="shared" ref="AO20" si="79">IF(V19="Ho",X20,0)</f>
        <v>0</v>
      </c>
      <c r="AP20" s="29"/>
      <c r="AQ20" s="29">
        <f>IF(K19="GB",L20,IF(K19="E/GB",L20/2,IF(K19="F/GB",L20/2,0)))</f>
        <v>0</v>
      </c>
      <c r="AR20" s="29">
        <f>IF(O19="GB",P20,IF(O19="E/GB",P20/2,IF(O19="F/GB",P20/2,0)))</f>
        <v>0</v>
      </c>
      <c r="AS20" s="29">
        <f>IF(S19="GB",T20,IF(S19="E/GB",T20/2,IF(S19="F/GB",T20/2,0)))</f>
        <v>0</v>
      </c>
      <c r="AT20" s="29">
        <f>IF(W19="GB",X20,IF(W19="E/GB",X20/2,IF(W19="F/GB",X20/2,0)))</f>
        <v>0</v>
      </c>
      <c r="AU20" s="28">
        <f>IF(K19="E/GB",L20/2,IF(K19="F/GB",L20/2,IF(K19&lt;&gt;"GB",IF(K19&lt;&gt;".-",L20,0),0)))</f>
        <v>0</v>
      </c>
      <c r="AV20" s="28">
        <f>IF(O19="E/GB",P20/2,IF(O19="F/GB",P20/2,IF(O19&lt;&gt;"GB",IF(O19&lt;&gt;".-",P20,0),0)))</f>
        <v>0</v>
      </c>
      <c r="AW20" s="28">
        <f>IF(S19="E/GB",T20/2,IF(S19="F/GB",T20/2,IF(S19&lt;&gt;"GB",IF(S19&lt;&gt;".-",T20,0),0)))</f>
        <v>0</v>
      </c>
      <c r="AX20" s="28">
        <f>IF(W19="E/GB",X20/2,IF(W19="F/GB",X20/2,IF(W19&lt;&gt;"GB",IF(W19&lt;&gt;".-",X20,0),0)))</f>
        <v>0</v>
      </c>
      <c r="AY20" s="29"/>
    </row>
    <row r="21" spans="1:5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8"/>
      <c r="AV21" s="28"/>
      <c r="AW21" s="28"/>
      <c r="AX21" s="28"/>
      <c r="AY21" s="29"/>
    </row>
    <row r="22" spans="1:51" ht="18.5" x14ac:dyDescent="0.35">
      <c r="A22" s="2"/>
      <c r="B22" s="62" t="s">
        <v>3</v>
      </c>
      <c r="C22" s="62"/>
      <c r="D22" s="62"/>
      <c r="E22" s="2"/>
      <c r="F22" s="62" t="s">
        <v>4</v>
      </c>
      <c r="G22" s="62"/>
      <c r="H22" s="62"/>
      <c r="I22" s="2"/>
      <c r="J22" s="8" t="s">
        <v>12</v>
      </c>
      <c r="K22" s="7" t="s">
        <v>39</v>
      </c>
      <c r="L22" s="4"/>
      <c r="M22" s="3"/>
      <c r="N22" s="8" t="s">
        <v>12</v>
      </c>
      <c r="O22" s="7" t="s">
        <v>39</v>
      </c>
      <c r="P22" s="4"/>
      <c r="R22" s="8" t="s">
        <v>12</v>
      </c>
      <c r="S22" s="7" t="s">
        <v>39</v>
      </c>
      <c r="T22" s="4"/>
      <c r="V22" s="8" t="s">
        <v>12</v>
      </c>
      <c r="W22" s="7" t="s">
        <v>39</v>
      </c>
      <c r="X22" s="4"/>
      <c r="Y22" s="31"/>
      <c r="Z22" s="29" t="b">
        <f>IF(J22="eU",IF(K22="GB",L23,IF(K22="E/GB",L23/2,IF(K22="F/GB",L23/2,0))))</f>
        <v>0</v>
      </c>
      <c r="AA22" s="29" t="s">
        <v>0</v>
      </c>
      <c r="AB22" s="29" t="s">
        <v>5</v>
      </c>
      <c r="AC22" s="29" t="s">
        <v>6</v>
      </c>
      <c r="AD22" s="29" t="b">
        <f>IF(N22="eU",IF(O22="GB",P23,IF(O22="E/GB",P23/2,IF(O22="F/GB",P23/2,0))))</f>
        <v>0</v>
      </c>
      <c r="AE22" s="29" t="s">
        <v>0</v>
      </c>
      <c r="AF22" s="29" t="s">
        <v>5</v>
      </c>
      <c r="AG22" s="29" t="s">
        <v>6</v>
      </c>
      <c r="AH22" s="29" t="b">
        <f>IF(R22="eU",IF(S22="GB",T23,IF(S22="E/GB",T23/2,IF(S22="F/GB",T23/2,0))))</f>
        <v>0</v>
      </c>
      <c r="AI22" s="29" t="s">
        <v>0</v>
      </c>
      <c r="AJ22" s="29" t="s">
        <v>5</v>
      </c>
      <c r="AK22" s="29" t="s">
        <v>6</v>
      </c>
      <c r="AL22" s="29" t="b">
        <f>IF(V22="eU",IF(W22="GB",X23,IF(W22="E/GB",X23/2,IF(W22="F/GB",X23/2,0))))</f>
        <v>0</v>
      </c>
      <c r="AM22" s="29" t="s">
        <v>0</v>
      </c>
      <c r="AN22" s="29" t="s">
        <v>5</v>
      </c>
      <c r="AO22" s="29" t="s">
        <v>6</v>
      </c>
      <c r="AP22" s="29"/>
      <c r="AQ22" s="29"/>
      <c r="AR22" s="29"/>
      <c r="AS22" s="29"/>
      <c r="AT22" s="29"/>
      <c r="AU22" s="28"/>
      <c r="AV22" s="28"/>
      <c r="AW22" s="28"/>
      <c r="AX22" s="28"/>
      <c r="AY22" s="29"/>
    </row>
    <row r="23" spans="1:51" ht="18.5" x14ac:dyDescent="0.45">
      <c r="A23" s="2"/>
      <c r="B23" s="18">
        <v>14</v>
      </c>
      <c r="C23" s="5" t="s">
        <v>1</v>
      </c>
      <c r="D23" s="19" t="s">
        <v>2</v>
      </c>
      <c r="E23" s="6"/>
      <c r="F23" s="18">
        <v>14</v>
      </c>
      <c r="G23" s="5" t="s">
        <v>1</v>
      </c>
      <c r="H23" s="19" t="s">
        <v>14</v>
      </c>
      <c r="I23" s="2"/>
      <c r="J23" s="53" t="s">
        <v>12</v>
      </c>
      <c r="K23" s="54"/>
      <c r="L23" s="17">
        <f t="shared" ref="L23" si="80">(F23*60+H23)-(B23*60+D23)</f>
        <v>10</v>
      </c>
      <c r="M23" s="3"/>
      <c r="N23" s="53" t="s">
        <v>12</v>
      </c>
      <c r="O23" s="54"/>
      <c r="P23" s="17">
        <f t="shared" ref="P23" si="81">(F23*60+H23)-(B23*60+D23)</f>
        <v>10</v>
      </c>
      <c r="R23" s="53" t="s">
        <v>12</v>
      </c>
      <c r="S23" s="54"/>
      <c r="T23" s="17">
        <f t="shared" ref="T23" si="82">(F23*60+H23)-(B23*60+D23)</f>
        <v>10</v>
      </c>
      <c r="V23" s="53" t="s">
        <v>12</v>
      </c>
      <c r="W23" s="54"/>
      <c r="X23" s="17">
        <f t="shared" ref="X23" si="83">(F23*60+H23)-(B23*60+D23)</f>
        <v>10</v>
      </c>
      <c r="Y23" s="32"/>
      <c r="Z23" s="29">
        <f>IF(J22="eU",IF(K22&lt;&gt;"GB",IF(K22&lt;&gt;".-",IF(K22="E/GB",L23/2,IF(K22="F/GB",L23/2,L23)))),0)</f>
        <v>0</v>
      </c>
      <c r="AA23" s="29">
        <f t="shared" ref="AA23" si="84">IF(J22="eU",L23,0)</f>
        <v>0</v>
      </c>
      <c r="AB23" s="29">
        <f t="shared" ref="AB23" si="85">IF(J22="aU",L23,0)</f>
        <v>0</v>
      </c>
      <c r="AC23" s="29">
        <f t="shared" ref="AC23" si="86">IF(J22="Ho",L23,0)</f>
        <v>0</v>
      </c>
      <c r="AD23" s="29">
        <f>IF(N22="eU",IF(O22&lt;&gt;"GB",IF(O22&lt;&gt;".-",IF(O22="E/GB",P23/2,IF(O22="F/GB",P23/2,P23)))),0)</f>
        <v>0</v>
      </c>
      <c r="AE23" s="29">
        <f t="shared" ref="AE23" si="87">IF(N22="eU",P23,0)</f>
        <v>0</v>
      </c>
      <c r="AF23" s="29">
        <f t="shared" ref="AF23" si="88">IF(N22="aU",P23,0)</f>
        <v>0</v>
      </c>
      <c r="AG23" s="29">
        <f t="shared" ref="AG23" si="89">IF(N22="Ho",P23,0)</f>
        <v>0</v>
      </c>
      <c r="AH23" s="29">
        <f>IF(R22="eU",IF(S22&lt;&gt;"GB",IF(S22&lt;&gt;".-",IF(S22="E/GB",T23/2,IF(S22="F/GB",T23/2,T23)))),0)</f>
        <v>0</v>
      </c>
      <c r="AI23" s="29">
        <f t="shared" ref="AI23" si="90">IF(R22="eU",T23,0)</f>
        <v>0</v>
      </c>
      <c r="AJ23" s="29">
        <f t="shared" ref="AJ23" si="91">IF(R22="aU",T23,0)</f>
        <v>0</v>
      </c>
      <c r="AK23" s="29">
        <f t="shared" ref="AK23" si="92">IF(R22="Ho",T23,0)</f>
        <v>0</v>
      </c>
      <c r="AL23" s="29">
        <f>IF(V22="eU",IF(W22&lt;&gt;"GB",IF(W22&lt;&gt;".-",IF(W22="E/GB",X23/2,IF(W22="F/GB",X23/2,X23)))),0)</f>
        <v>0</v>
      </c>
      <c r="AM23" s="29">
        <f t="shared" ref="AM23" si="93">IF(V22="eU",X23,0)</f>
        <v>0</v>
      </c>
      <c r="AN23" s="29">
        <f t="shared" ref="AN23" si="94">IF(V22="aU",X23,0)</f>
        <v>0</v>
      </c>
      <c r="AO23" s="29">
        <f t="shared" ref="AO23" si="95">IF(V22="Ho",X23,0)</f>
        <v>0</v>
      </c>
      <c r="AP23" s="29"/>
      <c r="AQ23" s="29">
        <f>IF(K22="GB",L23,IF(K22="E/GB",L23/2,IF(K22="F/GB",L23/2,0)))</f>
        <v>0</v>
      </c>
      <c r="AR23" s="29">
        <f>IF(O22="GB",P23,IF(O22="E/GB",P23/2,IF(O22="F/GB",P23/2,0)))</f>
        <v>0</v>
      </c>
      <c r="AS23" s="29">
        <f>IF(S22="GB",T23,IF(S22="E/GB",T23/2,IF(S22="F/GB",T23/2,0)))</f>
        <v>0</v>
      </c>
      <c r="AT23" s="29">
        <f>IF(W22="GB",X23,IF(W22="E/GB",X23/2,IF(W22="F/GB",X23/2,0)))</f>
        <v>0</v>
      </c>
      <c r="AU23" s="28">
        <f>IF(K22="E/GB",L23/2,IF(K22="F/GB",L23/2,IF(K22&lt;&gt;"GB",IF(K22&lt;&gt;".-",L23,0),0)))</f>
        <v>0</v>
      </c>
      <c r="AV23" s="28">
        <f>IF(O22="E/GB",P23/2,IF(O22="F/GB",P23/2,IF(O22&lt;&gt;"GB",IF(O22&lt;&gt;".-",P23,0),0)))</f>
        <v>0</v>
      </c>
      <c r="AW23" s="28">
        <f>IF(S22="E/GB",T23/2,IF(S22="F/GB",T23/2,IF(S22&lt;&gt;"GB",IF(S22&lt;&gt;".-",T23,0),0)))</f>
        <v>0</v>
      </c>
      <c r="AX23" s="28">
        <f>IF(W22="E/GB",X23/2,IF(W22="F/GB",X23/2,IF(W22&lt;&gt;"GB",IF(W22&lt;&gt;".-",X23,0),0)))</f>
        <v>0</v>
      </c>
      <c r="AY23" s="29"/>
    </row>
    <row r="24" spans="1:5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8"/>
      <c r="AV24" s="28"/>
      <c r="AW24" s="28"/>
      <c r="AX24" s="28"/>
      <c r="AY24" s="29"/>
    </row>
    <row r="25" spans="1:51" ht="15" thickBot="1" x14ac:dyDescent="0.4">
      <c r="Y25" s="29"/>
      <c r="Z25" s="29" t="s">
        <v>18</v>
      </c>
      <c r="AA25" s="29">
        <f>SUM(AA5:AA23)</f>
        <v>0</v>
      </c>
      <c r="AB25" s="29">
        <f t="shared" ref="AB25:AO25" si="96">SUM(AB5:AB23)</f>
        <v>0</v>
      </c>
      <c r="AC25" s="29">
        <f t="shared" si="96"/>
        <v>0</v>
      </c>
      <c r="AD25" s="29"/>
      <c r="AE25" s="29">
        <f t="shared" si="96"/>
        <v>0</v>
      </c>
      <c r="AF25" s="29">
        <f t="shared" si="96"/>
        <v>0</v>
      </c>
      <c r="AG25" s="29">
        <f t="shared" si="96"/>
        <v>0</v>
      </c>
      <c r="AH25" s="29"/>
      <c r="AI25" s="29">
        <f t="shared" si="96"/>
        <v>0</v>
      </c>
      <c r="AJ25" s="29">
        <f t="shared" si="96"/>
        <v>0</v>
      </c>
      <c r="AK25" s="29">
        <f t="shared" si="96"/>
        <v>0</v>
      </c>
      <c r="AL25" s="29"/>
      <c r="AM25" s="29">
        <f t="shared" si="96"/>
        <v>0</v>
      </c>
      <c r="AN25" s="29">
        <f t="shared" si="96"/>
        <v>0</v>
      </c>
      <c r="AO25" s="29">
        <f t="shared" si="96"/>
        <v>0</v>
      </c>
      <c r="AP25" s="29"/>
      <c r="AQ25" s="29">
        <f>SUM(AQ5:AQ23)</f>
        <v>0</v>
      </c>
      <c r="AR25" s="29">
        <f>SUM(AR5:AR23)</f>
        <v>0</v>
      </c>
      <c r="AS25" s="29">
        <f>SUM(AS5:AS23)</f>
        <v>0</v>
      </c>
      <c r="AT25" s="29">
        <f t="shared" ref="AT25" si="97">SUM(AT5:AT23)</f>
        <v>0</v>
      </c>
      <c r="AU25" s="29">
        <f>SUM(AU5:AU23)</f>
        <v>0</v>
      </c>
      <c r="AV25" s="29">
        <f>SUM(AV5:AV23)</f>
        <v>0</v>
      </c>
      <c r="AW25" s="29">
        <f>SUM(AW5:AW23)</f>
        <v>0</v>
      </c>
      <c r="AX25" s="29">
        <f t="shared" ref="AX25" si="98">SUM(AX5:AX23)</f>
        <v>0</v>
      </c>
      <c r="AY25" s="29"/>
    </row>
    <row r="26" spans="1:51" ht="15" customHeight="1" thickBot="1" x14ac:dyDescent="0.4">
      <c r="A26" s="88" t="s">
        <v>27</v>
      </c>
      <c r="B26" s="89"/>
      <c r="C26" s="89"/>
      <c r="D26" s="90"/>
      <c r="E26" s="94">
        <f>AE30</f>
        <v>0</v>
      </c>
      <c r="F26" s="95"/>
      <c r="G26" s="99" t="s">
        <v>20</v>
      </c>
      <c r="H26" s="100"/>
      <c r="I26" s="103">
        <f>AK30</f>
        <v>-350</v>
      </c>
      <c r="J26" s="14"/>
      <c r="L26" s="88" t="s">
        <v>29</v>
      </c>
      <c r="M26" s="89"/>
      <c r="N26" s="89"/>
      <c r="O26" s="94">
        <f>AE32</f>
        <v>0</v>
      </c>
      <c r="P26" s="76" t="s">
        <v>20</v>
      </c>
      <c r="Q26" s="105">
        <f>AI34</f>
        <v>-600</v>
      </c>
      <c r="R26" s="13"/>
      <c r="S26" s="78" t="s">
        <v>30</v>
      </c>
      <c r="T26" s="79"/>
      <c r="U26" s="55" t="s">
        <v>42</v>
      </c>
      <c r="V26" s="56"/>
      <c r="W26" s="49" t="s">
        <v>43</v>
      </c>
      <c r="X26" s="50"/>
      <c r="Y26" s="28"/>
      <c r="Z26" s="29">
        <f>SUM(Z4,Z7,Z10,Z13,Z16,Z19,Z22)</f>
        <v>0</v>
      </c>
      <c r="AA26" s="29"/>
      <c r="AB26" s="29"/>
      <c r="AC26" s="29"/>
      <c r="AD26" s="29">
        <f>SUM(AD4,AD7,AD10,AD13,AD16,AD19,AD22)</f>
        <v>0</v>
      </c>
      <c r="AE26" s="29"/>
      <c r="AF26" s="29"/>
      <c r="AG26" s="29"/>
      <c r="AH26" s="29">
        <f>SUM(AH4,AH7,AH10,AH13,AH16,AH19,AH22)</f>
        <v>0</v>
      </c>
      <c r="AI26" s="29"/>
      <c r="AJ26" s="29"/>
      <c r="AK26" s="29"/>
      <c r="AL26" s="29">
        <f>SUM(AL4,AL7,AL10,AL13,AL16,AL19,AL22)</f>
        <v>0</v>
      </c>
      <c r="AM26" s="61" t="s">
        <v>60</v>
      </c>
      <c r="AN26" s="61"/>
      <c r="AO26" s="61"/>
      <c r="AP26" s="29">
        <f>SUM(Z26,AD26,AH26,AL26)/50</f>
        <v>0</v>
      </c>
      <c r="AQ26" s="29"/>
      <c r="AR26" s="29"/>
      <c r="AS26" s="29"/>
      <c r="AT26" s="29"/>
      <c r="AU26" s="28"/>
      <c r="AV26" s="28"/>
      <c r="AW26" s="28"/>
      <c r="AX26" s="28"/>
      <c r="AY26" s="29"/>
    </row>
    <row r="27" spans="1:51" ht="15.75" customHeight="1" thickBot="1" x14ac:dyDescent="0.4">
      <c r="A27" s="91"/>
      <c r="B27" s="92"/>
      <c r="C27" s="92"/>
      <c r="D27" s="93"/>
      <c r="E27" s="96"/>
      <c r="F27" s="97"/>
      <c r="G27" s="101"/>
      <c r="H27" s="102"/>
      <c r="I27" s="104"/>
      <c r="J27" s="14"/>
      <c r="L27" s="91"/>
      <c r="M27" s="92"/>
      <c r="N27" s="92"/>
      <c r="O27" s="96"/>
      <c r="P27" s="77"/>
      <c r="Q27" s="105"/>
      <c r="R27" s="13"/>
      <c r="S27" s="80"/>
      <c r="T27" s="81"/>
      <c r="U27" s="57">
        <f>AS32</f>
        <v>0</v>
      </c>
      <c r="V27" s="58"/>
      <c r="W27" s="51">
        <f>AT32</f>
        <v>0</v>
      </c>
      <c r="X27" s="52"/>
      <c r="Y27" s="33"/>
      <c r="Z27" s="29">
        <f>SUM(Z5,Z8,Z11,Z14,Z17,Z20,Z23)</f>
        <v>0</v>
      </c>
      <c r="AA27" s="29"/>
      <c r="AB27" s="29"/>
      <c r="AC27" s="29"/>
      <c r="AD27" s="29">
        <f>SUM(AD5,AD8,AD11,AD14,AD17,AD20,AD23)</f>
        <v>0</v>
      </c>
      <c r="AE27" s="29"/>
      <c r="AF27" s="29"/>
      <c r="AG27" s="29"/>
      <c r="AH27" s="29">
        <f>SUM(AH5,AH8,AH11,AH14,AH17,AH20,AH23)</f>
        <v>0</v>
      </c>
      <c r="AI27" s="29"/>
      <c r="AJ27" s="29"/>
      <c r="AK27" s="29"/>
      <c r="AL27" s="29">
        <f>SUM(AL5,AL8,AL11,AL14,AL17,AL20,AL23)</f>
        <v>0</v>
      </c>
      <c r="AM27" s="61" t="s">
        <v>63</v>
      </c>
      <c r="AN27" s="61"/>
      <c r="AO27" s="61"/>
      <c r="AP27" s="29">
        <f>SUM(Z27,AD27,AH27,AL27)/50</f>
        <v>0</v>
      </c>
      <c r="AQ27" s="29"/>
      <c r="AR27" s="29"/>
      <c r="AS27" s="29"/>
      <c r="AT27" s="29"/>
      <c r="AU27" s="28"/>
      <c r="AV27" s="28"/>
      <c r="AW27" s="28"/>
      <c r="AX27" s="28"/>
      <c r="AY27" s="29"/>
    </row>
    <row r="28" spans="1:51" ht="15" thickBot="1" x14ac:dyDescent="0.4">
      <c r="A28" s="55" t="s">
        <v>48</v>
      </c>
      <c r="B28" s="86"/>
      <c r="C28" s="86"/>
      <c r="D28" s="56"/>
      <c r="E28" s="55" t="s">
        <v>49</v>
      </c>
      <c r="F28" s="86"/>
      <c r="G28" s="86"/>
      <c r="H28" s="56"/>
      <c r="L28" s="55" t="s">
        <v>32</v>
      </c>
      <c r="M28" s="86"/>
      <c r="N28" s="56"/>
      <c r="O28" s="49" t="s">
        <v>31</v>
      </c>
      <c r="P28" s="50"/>
      <c r="S28" s="49" t="s">
        <v>59</v>
      </c>
      <c r="T28" s="50"/>
      <c r="U28" s="49" t="s">
        <v>33</v>
      </c>
      <c r="V28" s="50"/>
      <c r="W28" s="49" t="s">
        <v>34</v>
      </c>
      <c r="X28" s="50"/>
      <c r="Y28" s="28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8"/>
      <c r="AV28" s="28"/>
      <c r="AW28" s="28"/>
      <c r="AX28" s="28"/>
      <c r="AY28" s="29"/>
    </row>
    <row r="29" spans="1:51" ht="17.149999999999999" customHeight="1" x14ac:dyDescent="0.35">
      <c r="S29" s="84" t="s">
        <v>61</v>
      </c>
      <c r="T29" s="84"/>
      <c r="U29" s="84">
        <f>ROUND(AP26,1)</f>
        <v>0</v>
      </c>
      <c r="V29" s="84"/>
      <c r="W29" s="85">
        <f>ROUND(AP27,1)</f>
        <v>0</v>
      </c>
      <c r="X29" s="85"/>
      <c r="Y29" s="34"/>
      <c r="Z29" s="29"/>
      <c r="AA29" s="98" t="s">
        <v>55</v>
      </c>
      <c r="AB29" s="98"/>
      <c r="AC29" s="98"/>
      <c r="AD29" s="98"/>
      <c r="AE29" s="29"/>
      <c r="AF29" s="29"/>
      <c r="AG29" s="29"/>
      <c r="AH29" s="82" t="s">
        <v>28</v>
      </c>
      <c r="AI29" s="82"/>
      <c r="AJ29" s="82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8"/>
      <c r="AV29" s="28"/>
      <c r="AW29" s="28"/>
      <c r="AX29" s="28"/>
      <c r="AY29" s="29"/>
    </row>
    <row r="30" spans="1:51" ht="15.5" x14ac:dyDescent="0.35">
      <c r="Y30" s="29"/>
      <c r="Z30" s="29"/>
      <c r="AA30" s="60" t="s">
        <v>19</v>
      </c>
      <c r="AB30" s="60"/>
      <c r="AC30" s="60"/>
      <c r="AD30" s="60"/>
      <c r="AE30" s="35">
        <f>SUM(AA25+AE25+AI25+AM25)</f>
        <v>0</v>
      </c>
      <c r="AF30" s="36" t="s">
        <v>20</v>
      </c>
      <c r="AG30" s="29"/>
      <c r="AH30" s="82"/>
      <c r="AI30" s="82"/>
      <c r="AJ30" s="82"/>
      <c r="AK30" s="37">
        <f>AE30-350</f>
        <v>-350</v>
      </c>
      <c r="AL30" s="38" t="s">
        <v>20</v>
      </c>
      <c r="AM30" s="29"/>
      <c r="AN30" s="29"/>
      <c r="AO30" s="60" t="s">
        <v>44</v>
      </c>
      <c r="AP30" s="60"/>
      <c r="AQ30" s="60"/>
      <c r="AR30" s="60"/>
      <c r="AS30" s="35">
        <f>SUM(AQ25:AT25)</f>
        <v>0</v>
      </c>
      <c r="AT30" s="36" t="s">
        <v>20</v>
      </c>
      <c r="AU30" s="47" t="s">
        <v>50</v>
      </c>
      <c r="AV30" s="47"/>
      <c r="AW30" s="39">
        <f>SUM(AU25:AX25)</f>
        <v>0</v>
      </c>
      <c r="AX30" s="36" t="s">
        <v>20</v>
      </c>
      <c r="AY30" s="29"/>
    </row>
    <row r="31" spans="1:51" ht="15.5" x14ac:dyDescent="0.35">
      <c r="Y31" s="29"/>
      <c r="Z31" s="29"/>
      <c r="AA31" s="40"/>
      <c r="AB31" s="40"/>
      <c r="AC31" s="40"/>
      <c r="AD31" s="40"/>
      <c r="AE31" s="40"/>
      <c r="AF31" s="40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41" t="s">
        <v>42</v>
      </c>
      <c r="AT31" s="41" t="s">
        <v>43</v>
      </c>
      <c r="AU31" s="28"/>
      <c r="AV31" s="28"/>
      <c r="AW31" s="28"/>
      <c r="AX31" s="28"/>
      <c r="AY31" s="29"/>
    </row>
    <row r="32" spans="1:51" ht="48" customHeight="1" x14ac:dyDescent="0.35">
      <c r="Y32" s="29"/>
      <c r="Z32" s="29"/>
      <c r="AA32" s="82" t="s">
        <v>21</v>
      </c>
      <c r="AB32" s="82"/>
      <c r="AC32" s="82"/>
      <c r="AD32" s="82"/>
      <c r="AE32" s="35">
        <f>SUM(AA25:AO25)</f>
        <v>0</v>
      </c>
      <c r="AF32" s="36" t="s">
        <v>20</v>
      </c>
      <c r="AG32" s="42"/>
      <c r="AH32" s="29"/>
      <c r="AI32" s="82" t="s">
        <v>45</v>
      </c>
      <c r="AJ32" s="82"/>
      <c r="AK32" s="82"/>
      <c r="AL32" s="82"/>
      <c r="AM32" s="43" t="e">
        <f>ROUND(100/AE32*AS30,0)</f>
        <v>#DIV/0!</v>
      </c>
      <c r="AN32" s="36" t="s">
        <v>26</v>
      </c>
      <c r="AO32" s="29"/>
      <c r="AP32" s="83" t="s">
        <v>46</v>
      </c>
      <c r="AQ32" s="83"/>
      <c r="AR32" s="83"/>
      <c r="AS32" s="28">
        <f>ROUND(AS30/50,2)</f>
        <v>0</v>
      </c>
      <c r="AT32" s="28">
        <f>ROUND(AW30/50,2)</f>
        <v>0</v>
      </c>
      <c r="AU32" s="28"/>
      <c r="AV32" s="28"/>
      <c r="AW32" s="28"/>
      <c r="AX32" s="28"/>
      <c r="AY32" s="29"/>
    </row>
    <row r="33" spans="25:51" x14ac:dyDescent="0.35">
      <c r="Y33" s="29"/>
      <c r="Z33" s="29"/>
      <c r="AA33" s="44"/>
      <c r="AB33" s="44"/>
      <c r="AC33" s="44"/>
      <c r="AD33" s="44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8"/>
      <c r="AV33" s="28"/>
      <c r="AW33" s="28"/>
      <c r="AX33" s="28"/>
      <c r="AY33" s="29"/>
    </row>
    <row r="34" spans="25:51" ht="37.5" customHeight="1" x14ac:dyDescent="0.35">
      <c r="Y34" s="29"/>
      <c r="Z34" s="29"/>
      <c r="AA34" s="87" t="s">
        <v>47</v>
      </c>
      <c r="AB34" s="87"/>
      <c r="AC34" s="87"/>
      <c r="AD34" s="87"/>
      <c r="AE34" s="87"/>
      <c r="AF34" s="87"/>
      <c r="AG34" s="87"/>
      <c r="AH34" s="87"/>
      <c r="AI34" s="45">
        <f>AE32-600</f>
        <v>-600</v>
      </c>
      <c r="AJ34" s="36" t="s">
        <v>20</v>
      </c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8"/>
      <c r="AV34" s="28"/>
      <c r="AW34" s="28"/>
      <c r="AX34" s="28"/>
      <c r="AY34" s="29"/>
    </row>
    <row r="35" spans="25:51" x14ac:dyDescent="0.35">
      <c r="Y35" s="29"/>
      <c r="Z35" s="29"/>
      <c r="AA35" s="46"/>
      <c r="AB35" s="46"/>
      <c r="AC35" s="46"/>
      <c r="AD35" s="46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8"/>
      <c r="AV35" s="28"/>
      <c r="AW35" s="28"/>
      <c r="AX35" s="28"/>
      <c r="AY35" s="29"/>
    </row>
    <row r="36" spans="25:51" x14ac:dyDescent="0.35"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8"/>
      <c r="AV36" s="28"/>
      <c r="AW36" s="28"/>
      <c r="AX36" s="28"/>
      <c r="AY36" s="29"/>
    </row>
  </sheetData>
  <sheetProtection algorithmName="SHA-512" hashValue="0ohMsYhg0yvbCZwP8gMIrgLp00KLG0HmYM+FYwuF4XY1Tlzmy/LGG2iOmbbtov+Y257JiPP4FsuhHi/88dyqyQ==" saltValue="E4UZootXFdQkwvFQgLI+IA==" spinCount="100000" sheet="1" objects="1" scenarios="1" selectLockedCells="1"/>
  <dataConsolidate function="countNums"/>
  <mergeCells count="89">
    <mergeCell ref="A28:D28"/>
    <mergeCell ref="E28:H28"/>
    <mergeCell ref="AA34:AH34"/>
    <mergeCell ref="A26:D27"/>
    <mergeCell ref="E26:F27"/>
    <mergeCell ref="AA29:AD29"/>
    <mergeCell ref="AH29:AJ30"/>
    <mergeCell ref="G26:H27"/>
    <mergeCell ref="I26:I27"/>
    <mergeCell ref="L26:N27"/>
    <mergeCell ref="O26:O27"/>
    <mergeCell ref="AA32:AD32"/>
    <mergeCell ref="AA30:AD30"/>
    <mergeCell ref="Q26:Q27"/>
    <mergeCell ref="L28:N28"/>
    <mergeCell ref="O28:P28"/>
    <mergeCell ref="P26:P27"/>
    <mergeCell ref="S26:T27"/>
    <mergeCell ref="AI32:AL32"/>
    <mergeCell ref="AP32:AR32"/>
    <mergeCell ref="AM3:AO3"/>
    <mergeCell ref="S28:T28"/>
    <mergeCell ref="R17:S17"/>
    <mergeCell ref="S29:T29"/>
    <mergeCell ref="U29:V29"/>
    <mergeCell ref="W29:X29"/>
    <mergeCell ref="AM27:AO27"/>
    <mergeCell ref="B7:D7"/>
    <mergeCell ref="F7:H7"/>
    <mergeCell ref="J5:K5"/>
    <mergeCell ref="B4:D4"/>
    <mergeCell ref="F4:H4"/>
    <mergeCell ref="N5:O5"/>
    <mergeCell ref="R5:S5"/>
    <mergeCell ref="V5:W5"/>
    <mergeCell ref="J8:K8"/>
    <mergeCell ref="N8:O8"/>
    <mergeCell ref="R8:S8"/>
    <mergeCell ref="V8:W8"/>
    <mergeCell ref="B22:D22"/>
    <mergeCell ref="F22:H22"/>
    <mergeCell ref="J17:K17"/>
    <mergeCell ref="B19:D19"/>
    <mergeCell ref="F19:H19"/>
    <mergeCell ref="U1:X1"/>
    <mergeCell ref="U2:X2"/>
    <mergeCell ref="V17:W17"/>
    <mergeCell ref="J23:K23"/>
    <mergeCell ref="N23:O23"/>
    <mergeCell ref="R23:S23"/>
    <mergeCell ref="J20:K20"/>
    <mergeCell ref="N20:O20"/>
    <mergeCell ref="R20:S20"/>
    <mergeCell ref="J14:K14"/>
    <mergeCell ref="N14:O14"/>
    <mergeCell ref="R14:S14"/>
    <mergeCell ref="J11:K11"/>
    <mergeCell ref="N11:O11"/>
    <mergeCell ref="R11:S11"/>
    <mergeCell ref="N17:O17"/>
    <mergeCell ref="A2:J2"/>
    <mergeCell ref="N1:O1"/>
    <mergeCell ref="R3:T3"/>
    <mergeCell ref="N3:P3"/>
    <mergeCell ref="J3:L3"/>
    <mergeCell ref="M2:O2"/>
    <mergeCell ref="P1:Q1"/>
    <mergeCell ref="B16:D16"/>
    <mergeCell ref="F16:H16"/>
    <mergeCell ref="B13:D13"/>
    <mergeCell ref="F13:H13"/>
    <mergeCell ref="B10:D10"/>
    <mergeCell ref="F10:H10"/>
    <mergeCell ref="AU30:AV30"/>
    <mergeCell ref="AA3:AC3"/>
    <mergeCell ref="AE3:AG3"/>
    <mergeCell ref="W26:X26"/>
    <mergeCell ref="W27:X27"/>
    <mergeCell ref="V23:W23"/>
    <mergeCell ref="V11:W11"/>
    <mergeCell ref="V14:W14"/>
    <mergeCell ref="U26:V26"/>
    <mergeCell ref="U27:V27"/>
    <mergeCell ref="V20:W20"/>
    <mergeCell ref="V3:X3"/>
    <mergeCell ref="AO30:AR30"/>
    <mergeCell ref="U28:V28"/>
    <mergeCell ref="W28:X28"/>
    <mergeCell ref="AM26:AO26"/>
  </mergeCells>
  <conditionalFormatting sqref="K4 O4 S4 W4 K7 K10 K13 K16 K19 K22 O7 O10 O13 O16 O19 O22 S7 S10 S13 S16 S19 S22 W7 W10 W13 W16 W19 W22">
    <cfRule type="beginsWith" dxfId="29" priority="50" operator="beginsWith" text="GB">
      <formula>LEFT(K4,LEN("GB"))="GB"</formula>
    </cfRule>
    <cfRule type="containsText" dxfId="28" priority="53" operator="containsText" text=".-">
      <formula>NOT(ISERROR(SEARCH(".-",K4)))</formula>
    </cfRule>
  </conditionalFormatting>
  <conditionalFormatting sqref="J5 N5 R5 V5 J8 J11 J14 J17 J20 J23 N8 N11 N14 N17 N20 N23 R8 R11 R14 R17 R20 R23 V8 V11 V14 V17 V20 V23">
    <cfRule type="containsText" dxfId="27" priority="54" operator="containsText" text="1d">
      <formula>NOT(ISERROR(SEARCH("1d",J5)))</formula>
    </cfRule>
    <cfRule type="containsText" dxfId="26" priority="55" operator="containsText" text="1c">
      <formula>NOT(ISERROR(SEARCH("1c",J5)))</formula>
    </cfRule>
    <cfRule type="containsText" dxfId="25" priority="56" operator="containsText" text="1b">
      <formula>NOT(ISERROR(SEARCH("1b",J5)))</formula>
    </cfRule>
    <cfRule type="containsText" dxfId="24" priority="57" operator="containsText" text="1a">
      <formula>NOT(ISERROR(SEARCH("1a",J5)))</formula>
    </cfRule>
    <cfRule type="containsText" dxfId="23" priority="58" operator="containsText" text="1">
      <formula>NOT(ISERROR(SEARCH("1",J5)))</formula>
    </cfRule>
  </conditionalFormatting>
  <conditionalFormatting sqref="J4 N4 R4 V4 J7 J10 J13 J16 J19 J22 N7 N10 N13 N16 N19 N22 R7 R10 R13 R16 R19 R22 V7 V10 V13 V16 V19 V22">
    <cfRule type="containsText" dxfId="22" priority="51" operator="containsText" text="eU">
      <formula>NOT(ISERROR(SEARCH("eU",J4)))</formula>
    </cfRule>
    <cfRule type="containsText" dxfId="21" priority="52" operator="containsText" text="aU">
      <formula>NOT(ISERROR(SEARCH("aU",J4)))</formula>
    </cfRule>
  </conditionalFormatting>
  <conditionalFormatting sqref="J5:K5 J8:K8 J11:K11 J14:K14 J17:K17 J20:K20 J23:K23 N23:O23 N20:O20 N17:O17 N14:O14 N11:O11 N8:O8 N5:O5 R5:S5 R8:S8 R11:S11 R14:S14 R17:S17 R20:S20 R23:S23 V23:W23 V20:W20 V17:W17 V14:W14 V11:W11 V8:W8 V5:W5">
    <cfRule type="containsText" dxfId="20" priority="7" operator="containsText" text="4d">
      <formula>NOT(ISERROR(SEARCH("4d",J5)))</formula>
    </cfRule>
    <cfRule type="containsText" dxfId="19" priority="8" operator="containsText" text="4c">
      <formula>NOT(ISERROR(SEARCH("4c",J5)))</formula>
    </cfRule>
    <cfRule type="containsText" dxfId="18" priority="9" operator="containsText" text="4b">
      <formula>NOT(ISERROR(SEARCH("4b",J5)))</formula>
    </cfRule>
    <cfRule type="containsText" dxfId="17" priority="10" operator="containsText" text="4a">
      <formula>NOT(ISERROR(SEARCH("4a",J5)))</formula>
    </cfRule>
    <cfRule type="containsText" dxfId="16" priority="11" operator="containsText" text="4">
      <formula>NOT(ISERROR(SEARCH("4",J5)))</formula>
    </cfRule>
    <cfRule type="containsText" dxfId="15" priority="12" operator="containsText" text="3d">
      <formula>NOT(ISERROR(SEARCH("3d",J5)))</formula>
    </cfRule>
    <cfRule type="containsText" dxfId="14" priority="13" operator="containsText" text="3c">
      <formula>NOT(ISERROR(SEARCH("3c",J5)))</formula>
    </cfRule>
    <cfRule type="containsText" dxfId="13" priority="14" operator="containsText" text="3b">
      <formula>NOT(ISERROR(SEARCH("3b",J5)))</formula>
    </cfRule>
    <cfRule type="containsText" dxfId="12" priority="15" operator="containsText" text="3a">
      <formula>NOT(ISERROR(SEARCH("3a",J5)))</formula>
    </cfRule>
    <cfRule type="containsText" dxfId="11" priority="16" operator="containsText" text="3">
      <formula>NOT(ISERROR(SEARCH("3",J5)))</formula>
    </cfRule>
    <cfRule type="containsText" dxfId="10" priority="17" operator="containsText" text="2d">
      <formula>NOT(ISERROR(SEARCH("2d",J5)))</formula>
    </cfRule>
    <cfRule type="containsText" dxfId="9" priority="18" operator="containsText" text="2c">
      <formula>NOT(ISERROR(SEARCH("2c",J5)))</formula>
    </cfRule>
    <cfRule type="containsText" dxfId="8" priority="19" operator="containsText" text="2b">
      <formula>NOT(ISERROR(SEARCH("2b",J5)))</formula>
    </cfRule>
    <cfRule type="containsText" dxfId="7" priority="20" operator="containsText" text="2a">
      <formula>NOT(ISERROR(SEARCH("2a",J5)))</formula>
    </cfRule>
    <cfRule type="containsText" dxfId="6" priority="21" operator="containsText" text="2">
      <formula>NOT(ISERROR(SEARCH("2",J5)))</formula>
    </cfRule>
  </conditionalFormatting>
  <conditionalFormatting sqref="J5:K5 N5:O5 R5:S5 V5:W5 J8:K8 N8:O8 R8:S8 V8:W8 J11:K11 N11:O11 R11:S11 V11:W11 J14:K14 N14:O14 R14:S14 V14:W14 J17:K17 N17:O17 R17:S17 V17:W17 J20:K20 N20:O20 R20:S20 V20:W20 J23:K23 N23:O23 R23:S23 V23:W23">
    <cfRule type="containsText" dxfId="5" priority="1" operator="containsText" text="3-4">
      <formula>NOT(ISERROR(SEARCH("3-4",J5)))</formula>
    </cfRule>
    <cfRule type="containsText" dxfId="4" priority="2" operator="containsText" text="2-4">
      <formula>NOT(ISERROR(SEARCH("2-4",J5)))</formula>
    </cfRule>
    <cfRule type="containsText" dxfId="3" priority="3" operator="containsText" text="2-3">
      <formula>NOT(ISERROR(SEARCH("2-3",J5)))</formula>
    </cfRule>
    <cfRule type="containsText" dxfId="2" priority="4" operator="containsText" text="1-4">
      <formula>NOT(ISERROR(SEARCH("1-4",J5)))</formula>
    </cfRule>
    <cfRule type="containsText" dxfId="1" priority="5" operator="containsText" text="1-3">
      <formula>NOT(ISERROR(SEARCH("1-3",J5)))</formula>
    </cfRule>
    <cfRule type="containsText" dxfId="0" priority="6" operator="containsText" text="1-2">
      <formula>NOT(ISERROR(SEARCH("1-2",J5)))</formula>
    </cfRule>
  </conditionalFormatting>
  <dataValidations count="11">
    <dataValidation type="list" allowBlank="1" showInputMessage="1" showErrorMessage="1" sqref="F5 B23 B20 B17 B14 B11 B8 F23 F20 F17 F14 F11 F8 B5">
      <formula1>"7,8,9,10,11,12,13,14,15,16"</formula1>
    </dataValidation>
    <dataValidation type="list" allowBlank="1" showInputMessage="1" showErrorMessage="1" sqref="H5 D23 D20 D17 D14 D11 D8 H23 H20 H17 H14 H11 H8 D5">
      <formula1>"00,05,10,15,20,25,30,35,40,45,50,55"</formula1>
    </dataValidation>
    <dataValidation type="list" operator="lessThanOrEqual" allowBlank="1" showInputMessage="1" showErrorMessage="1" error="Bitte nur die Klasse eingeben._x000a_Beispiel: 3a" prompt="Bitte die Klasse eingeben. Beispiel: 3a" sqref="J5 N23 N20 N17 N14 N11 N8 R23 R20 R17 R14 R11 R8 V23 V20 V17 V14 V11 V8 J23 J20 J17 J14 J11 J8 V5 R5 N5:O5">
      <formula1>"-,1,1a,1b,1c,1d,1e,2,2a,2b,2c,2d,2e,3,3a,3b,3c,3d,3e,4,4a,4b,4c,4d,4e,1-2,1-3,1-4,2-3,2-4,3-4,"</formula1>
    </dataValidation>
    <dataValidation type="list" operator="equal" allowBlank="1" showInputMessage="1" showErrorMessage="1" sqref="J4 N22 N19 N16 N13 N10 N7 R22 R19 R16 R13 R10 R7 V22 V19 V16 V13 V10 V7 J22 J19 J16 J13 J10 J7 N4 R4 V4">
      <formula1>"eU, aU, Ho,-"</formula1>
    </dataValidation>
    <dataValidation type="list" operator="equal" allowBlank="1" showInputMessage="1" showErrorMessage="1" sqref="K4 O22 O19 O16 O13 O10 O7 S22 S19 S16 S13 S10 S7 W22 W19 W16 W13 W10 W7 K22 K19 K16 K13 K10 K7 O4 S4 W4">
      <formula1>".-,GB,Ma,D,E/GB,F/GB,E,F,SP,Mus,KR,ER,Eth,Bk,AG"</formula1>
    </dataValidation>
    <dataValidation allowBlank="1" sqref="L5 P23 P20 P17 P14 P11 P8 T23 T20 T17 T14 T11 T8 X23:Y23 X20:Y20 X17:Y17 X14:Y14 X11:Y11 X8:Y8 L23 L20 L17 L14 L11 L8 P5 T5 X5:Y5"/>
    <dataValidation type="list" allowBlank="1" showInputMessage="1" showErrorMessage="1" sqref="K2">
      <formula1>"-,Bla,Wie,Pla,Va,Kai,WH,Gri"</formula1>
    </dataValidation>
    <dataValidation allowBlank="1" showInputMessage="1" showErrorMessage="1" prompt="Bitte nur den Namen der Schule eingeben (keine Schulanschrift)." sqref="R2"/>
    <dataValidation allowBlank="1" showInputMessage="1" showErrorMessage="1" prompt="Bitte nur den Schulnamen eingaben, keine Schulanschrift." sqref="Q2 M2"/>
    <dataValidation type="date" allowBlank="1" showInputMessage="1" showErrorMessage="1" sqref="S2">
      <formula1>40159</formula1>
      <formula2>42005</formula2>
    </dataValidation>
    <dataValidation type="list" allowBlank="1" showInputMessage="1" showErrorMessage="1" prompt="Das Ausbildungshalbjahr - nicht das Schulhalbjahr - auswählen." sqref="P2">
      <formula1>"1.,2."</formula1>
    </dataValidation>
  </dataValidations>
  <pageMargins left="0.23622047244094491" right="0.23622047244094491" top="0.55118110236220474" bottom="0.55118110236220474" header="0" footer="0"/>
  <pageSetup paperSize="9" orientation="landscape" r:id="rId1"/>
  <headerFooter>
    <oddHeader>&amp;C- Staatliches Studienseminar für das Lehramt an Grundschulen Kaiserslautern -</oddHeader>
    <oddFooter>&amp;C&amp;"Arial Narrow,Standard"Betreuung (vor, während, nach dem Unterricht / Frühstück etc.) wird &amp;"Arial Narrow,Fett Kursiv"nicht&amp;"Arial Narrow,Standard" mitgerechnet.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Stundenplan GS</vt:lpstr>
      <vt:lpstr>'Stundenplan GS'!Druckbereich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Grimminger, Markus</cp:lastModifiedBy>
  <cp:lastPrinted>2021-08-10T12:17:29Z</cp:lastPrinted>
  <dcterms:created xsi:type="dcterms:W3CDTF">2009-12-10T17:51:50Z</dcterms:created>
  <dcterms:modified xsi:type="dcterms:W3CDTF">2023-09-03T13:35:01Z</dcterms:modified>
</cp:coreProperties>
</file>